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研三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<sst xmlns="http://schemas.openxmlformats.org/spreadsheetml/2006/main" count="509" uniqueCount="324">
  <si>
    <t>附件3-3：</t>
  </si>
  <si>
    <t>南昌航空大学研究生学业奖学金评分明细表（研三用）</t>
  </si>
  <si>
    <t>学院盖章：</t>
  </si>
  <si>
    <t xml:space="preserve">        年    月    日</t>
  </si>
  <si>
    <t>学号</t>
  </si>
  <si>
    <t>姓名</t>
  </si>
  <si>
    <t>思想道德品质表现A1(30%)</t>
  </si>
  <si>
    <t>科研业绩A2(70%)</t>
  </si>
  <si>
    <t>综合得分A</t>
  </si>
  <si>
    <t>拟获奖等级</t>
  </si>
  <si>
    <t>思想政治与道德修养加分</t>
  </si>
  <si>
    <t>学生工作加分</t>
  </si>
  <si>
    <t>先进个人加分</t>
  </si>
  <si>
    <t>班主任或辅导员加分</t>
  </si>
  <si>
    <t>校院活动加分</t>
  </si>
  <si>
    <t>服务与奉献社会加分</t>
  </si>
  <si>
    <t>得分</t>
  </si>
  <si>
    <t>学术论文</t>
  </si>
  <si>
    <t>知识产权</t>
  </si>
  <si>
    <t>竞赛获奖</t>
  </si>
  <si>
    <t>科研项目</t>
  </si>
  <si>
    <t>其他科研</t>
  </si>
  <si>
    <t>科研总分</t>
  </si>
  <si>
    <t>2001080502104</t>
  </si>
  <si>
    <t>易周</t>
  </si>
  <si>
    <t>60+200+200+400</t>
  </si>
  <si>
    <t>一等</t>
  </si>
  <si>
    <t>20010805z1102</t>
  </si>
  <si>
    <t>王祺</t>
  </si>
  <si>
    <t>400+200+240</t>
  </si>
  <si>
    <t>2001085600187</t>
  </si>
  <si>
    <t>陈典</t>
  </si>
  <si>
    <t>2001085600117</t>
  </si>
  <si>
    <t>罗智聪</t>
  </si>
  <si>
    <t>2（寝室长）</t>
  </si>
  <si>
    <t>5（优秀研究生）</t>
  </si>
  <si>
    <t>1（志愿者）</t>
  </si>
  <si>
    <t>3（献血）</t>
  </si>
  <si>
    <t>2001080502125</t>
  </si>
  <si>
    <t>向彤</t>
  </si>
  <si>
    <r>
      <rPr>
        <sz val="11"/>
        <rFont val="SimSun"/>
        <charset val="134"/>
      </rPr>
      <t>81.5</t>
    </r>
    <r>
      <rPr>
        <sz val="10"/>
        <rFont val="SimSun"/>
        <charset val="134"/>
      </rPr>
      <t>（中共党员）</t>
    </r>
  </si>
  <si>
    <r>
      <rPr>
        <sz val="12"/>
        <rFont val="SimSun"/>
        <charset val="134"/>
      </rPr>
      <t>8</t>
    </r>
    <r>
      <rPr>
        <sz val="10"/>
        <rFont val="SimSun"/>
        <charset val="134"/>
      </rPr>
      <t>（院研究生会执行主席）</t>
    </r>
  </si>
  <si>
    <t>120+60+90+240+40</t>
  </si>
  <si>
    <t>120+40+1.5+1</t>
  </si>
  <si>
    <t>2001085600149</t>
  </si>
  <si>
    <t>郭厦蕾</t>
  </si>
  <si>
    <t>2001080502115</t>
  </si>
  <si>
    <t>陶成</t>
  </si>
  <si>
    <t>120+120+120+60</t>
  </si>
  <si>
    <t>120+60+40</t>
  </si>
  <si>
    <t>2001085600155</t>
  </si>
  <si>
    <t>陶烨寅</t>
  </si>
  <si>
    <t>2001085600167</t>
  </si>
  <si>
    <t>王鑫</t>
  </si>
  <si>
    <t>2001085600118</t>
  </si>
  <si>
    <t>韩玉</t>
  </si>
  <si>
    <r>
      <rPr>
        <sz val="11"/>
        <color rgb="FF000000"/>
        <rFont val="SimSun"/>
        <charset val="134"/>
      </rPr>
      <t>81.5</t>
    </r>
    <r>
      <rPr>
        <sz val="10"/>
        <color rgb="FF000000"/>
        <rFont val="SimSun"/>
        <charset val="134"/>
      </rPr>
      <t>（中共党员）</t>
    </r>
  </si>
  <si>
    <t>3（院党支部纪检委员）</t>
  </si>
  <si>
    <t>2001085600125</t>
  </si>
  <si>
    <t>贾宇</t>
  </si>
  <si>
    <t>5(优秀研究生)</t>
  </si>
  <si>
    <t>2001085600106</t>
  </si>
  <si>
    <t>庞志伟</t>
  </si>
  <si>
    <t>5（班长）</t>
  </si>
  <si>
    <t>2001080502110</t>
  </si>
  <si>
    <t>全慈旺</t>
  </si>
  <si>
    <t>400+40</t>
  </si>
  <si>
    <t>2001085600163</t>
  </si>
  <si>
    <t>郑傲峰</t>
  </si>
  <si>
    <t>2001085600184</t>
  </si>
  <si>
    <t>程险</t>
  </si>
  <si>
    <t>2001080501102</t>
  </si>
  <si>
    <t>陈惠敏</t>
  </si>
  <si>
    <t>180+120+20</t>
  </si>
  <si>
    <t>2001085600145</t>
  </si>
  <si>
    <t>郑悦兮</t>
  </si>
  <si>
    <t>2001080502124</t>
  </si>
  <si>
    <t>姚义凡</t>
  </si>
  <si>
    <t>200+180</t>
  </si>
  <si>
    <t>2001085600139</t>
  </si>
  <si>
    <t>王勇虎</t>
  </si>
  <si>
    <t>2001080502123</t>
  </si>
  <si>
    <t>袁锋</t>
  </si>
  <si>
    <t>120+120+90+60</t>
  </si>
  <si>
    <t>120+0.75+0.75+0.86+0.86</t>
  </si>
  <si>
    <t>2001085600128</t>
  </si>
  <si>
    <t>郑作栋</t>
  </si>
  <si>
    <t>81（积极分子）</t>
  </si>
  <si>
    <t>2001085600131</t>
  </si>
  <si>
    <t>丁煜韡</t>
  </si>
  <si>
    <t>2001085600179</t>
  </si>
  <si>
    <t>房雨晴</t>
  </si>
  <si>
    <t>20010805Z2104</t>
  </si>
  <si>
    <t>周东鹏</t>
  </si>
  <si>
    <t>120+120</t>
  </si>
  <si>
    <t>3+120+0.86+0.86+9+9+0.75+9+0.75</t>
  </si>
  <si>
    <t>2001080501105</t>
  </si>
  <si>
    <t>胡燕</t>
  </si>
  <si>
    <t>200+120+20+20</t>
  </si>
  <si>
    <t>2001085600150</t>
  </si>
  <si>
    <t>冯庆</t>
  </si>
  <si>
    <t>二等</t>
  </si>
  <si>
    <t>2001085600143</t>
  </si>
  <si>
    <t>孙毓振</t>
  </si>
  <si>
    <t>2(寝室长)</t>
  </si>
  <si>
    <t>2001085600137</t>
  </si>
  <si>
    <t>朱恩锐</t>
  </si>
  <si>
    <t>2001080501104</t>
  </si>
  <si>
    <t>昝忠奇</t>
  </si>
  <si>
    <t>1（校级志愿者）</t>
  </si>
  <si>
    <t>2001080502101</t>
  </si>
  <si>
    <t>胡镇南</t>
  </si>
  <si>
    <t>1(校级志愿者)</t>
  </si>
  <si>
    <t>2001085600116</t>
  </si>
  <si>
    <t>王子乔</t>
  </si>
  <si>
    <t>1.5+2+1.5</t>
  </si>
  <si>
    <t>2001085600112</t>
  </si>
  <si>
    <t>吕虎威</t>
  </si>
  <si>
    <t>2（心理）</t>
  </si>
  <si>
    <t>20010805Z1101</t>
  </si>
  <si>
    <t>庄绍杰</t>
  </si>
  <si>
    <t>1（校级志愿者））</t>
  </si>
  <si>
    <t>2001080501101</t>
  </si>
  <si>
    <t>钟竹瑞</t>
  </si>
  <si>
    <t>2001085600185</t>
  </si>
  <si>
    <t>李钰</t>
  </si>
  <si>
    <t>2001085600159</t>
  </si>
  <si>
    <t>林路贺</t>
  </si>
  <si>
    <t>2001085600133</t>
  </si>
  <si>
    <t>刘博文</t>
  </si>
  <si>
    <t>1.5（篮球赛优胜奖）</t>
  </si>
  <si>
    <t>2001085600113</t>
  </si>
  <si>
    <t>钮准</t>
  </si>
  <si>
    <t>5（优秀研究生干部）</t>
  </si>
  <si>
    <t>1.5（研究生院元旦晚会）</t>
  </si>
  <si>
    <t>2001085600156</t>
  </si>
  <si>
    <t>王迪</t>
  </si>
  <si>
    <t>2001080501106</t>
  </si>
  <si>
    <t>王锟</t>
  </si>
  <si>
    <t>2001085600151</t>
  </si>
  <si>
    <t>程伊</t>
  </si>
  <si>
    <t>2001085600161</t>
  </si>
  <si>
    <t>江汉文</t>
  </si>
  <si>
    <t>2001085600108</t>
  </si>
  <si>
    <t>苏宇航</t>
  </si>
  <si>
    <t>2001080502112</t>
  </si>
  <si>
    <t>曹新鹏</t>
  </si>
  <si>
    <t>90+30+20</t>
  </si>
  <si>
    <t>2001080502103</t>
  </si>
  <si>
    <t>丁业章</t>
  </si>
  <si>
    <t>9+1.2</t>
  </si>
  <si>
    <t>2001080502113</t>
  </si>
  <si>
    <t>赵楠</t>
  </si>
  <si>
    <t>9+0.75</t>
  </si>
  <si>
    <t>2001085600124</t>
  </si>
  <si>
    <t>龚兵兵</t>
  </si>
  <si>
    <t>2001080502126</t>
  </si>
  <si>
    <t>饶志欣</t>
  </si>
  <si>
    <t>1+9</t>
  </si>
  <si>
    <t>2001085600177</t>
  </si>
  <si>
    <t>孙宇航</t>
  </si>
  <si>
    <t>2001085600135</t>
  </si>
  <si>
    <t>杨韬</t>
  </si>
  <si>
    <t xml:space="preserve"> 5（优秀研究生）</t>
  </si>
  <si>
    <t>2001080502108</t>
  </si>
  <si>
    <t>柳志浩</t>
  </si>
  <si>
    <t>20010805Z2106</t>
  </si>
  <si>
    <t>潘志庆</t>
  </si>
  <si>
    <t>2001085600164</t>
  </si>
  <si>
    <t>徐婷</t>
  </si>
  <si>
    <t>2001085600183</t>
  </si>
  <si>
    <t>尹传礼</t>
  </si>
  <si>
    <t>2001085600129</t>
  </si>
  <si>
    <t>陈旋</t>
  </si>
  <si>
    <t>20010805Z2105</t>
  </si>
  <si>
    <t>董育民</t>
  </si>
  <si>
    <t>20+60</t>
  </si>
  <si>
    <t>2001085600154</t>
  </si>
  <si>
    <t>吴洪斌</t>
  </si>
  <si>
    <t>2001085600136</t>
  </si>
  <si>
    <t>郭陆陆</t>
  </si>
  <si>
    <t>2001085600171</t>
  </si>
  <si>
    <t>蒲芸娜</t>
  </si>
  <si>
    <t>2001085600104</t>
  </si>
  <si>
    <t>唐伟清</t>
  </si>
  <si>
    <t>2001085600110</t>
  </si>
  <si>
    <t>刘智聪</t>
  </si>
  <si>
    <t>1(志愿者)</t>
  </si>
  <si>
    <t>2001085600168</t>
  </si>
  <si>
    <t>梁松</t>
  </si>
  <si>
    <t>李萍</t>
  </si>
  <si>
    <t>2(班委)</t>
  </si>
  <si>
    <t>15+9</t>
  </si>
  <si>
    <t>2001085600146</t>
  </si>
  <si>
    <t>汪镇涛</t>
  </si>
  <si>
    <t>2001080502102</t>
  </si>
  <si>
    <t>谢伟</t>
  </si>
  <si>
    <t>1（校级志愿者）+1（院级志愿者）</t>
  </si>
  <si>
    <t>2001085600109</t>
  </si>
  <si>
    <t>谢有美</t>
  </si>
  <si>
    <t>2001085600115</t>
  </si>
  <si>
    <t>刘聪仁</t>
  </si>
  <si>
    <t>2001085600134</t>
  </si>
  <si>
    <t>张梓健</t>
  </si>
  <si>
    <t>5（团支部书记）</t>
  </si>
  <si>
    <t xml:space="preserve"> 5（优秀研究生干部）</t>
  </si>
  <si>
    <t>2001085600169</t>
  </si>
  <si>
    <t>王楷</t>
  </si>
  <si>
    <t>2001085600176</t>
  </si>
  <si>
    <t>张秋颖</t>
  </si>
  <si>
    <t>2001085600157</t>
  </si>
  <si>
    <t>陈林发</t>
  </si>
  <si>
    <t>2001080502107</t>
  </si>
  <si>
    <t>冯翌浩</t>
  </si>
  <si>
    <t>2001080502119</t>
  </si>
  <si>
    <t>李昊男</t>
  </si>
  <si>
    <t>6（院学生会副主席）</t>
  </si>
  <si>
    <t>2001085600126</t>
  </si>
  <si>
    <t>胡灵会</t>
  </si>
  <si>
    <t>2001085600105</t>
  </si>
  <si>
    <t>王建才</t>
  </si>
  <si>
    <t>2001085600114</t>
  </si>
  <si>
    <t>张岳岳</t>
  </si>
  <si>
    <t>3（党总支宣传委员）</t>
  </si>
  <si>
    <t>3(献血)</t>
  </si>
  <si>
    <t>2001085600180</t>
  </si>
  <si>
    <t>龚杰</t>
  </si>
  <si>
    <t>2001085600102</t>
  </si>
  <si>
    <t>董丽</t>
  </si>
  <si>
    <t>2001085600175</t>
  </si>
  <si>
    <t>高文亮</t>
  </si>
  <si>
    <t>2001085600144</t>
  </si>
  <si>
    <t>姜苏航</t>
  </si>
  <si>
    <t>2001085600141</t>
  </si>
  <si>
    <t>谢非彤</t>
  </si>
  <si>
    <t>2（文体）</t>
  </si>
  <si>
    <t>20010805Z2102</t>
  </si>
  <si>
    <t>蔡继灏</t>
  </si>
  <si>
    <t>2001085600119</t>
  </si>
  <si>
    <t>马建强</t>
  </si>
  <si>
    <t>2001085600170</t>
  </si>
  <si>
    <t>冯善志</t>
  </si>
  <si>
    <t>2001085600122</t>
  </si>
  <si>
    <t>陈玮</t>
  </si>
  <si>
    <t>2001085600178</t>
  </si>
  <si>
    <t>董舒赫</t>
  </si>
  <si>
    <t>2001085600182</t>
  </si>
  <si>
    <t>陈福明</t>
  </si>
  <si>
    <t>2001080502121</t>
  </si>
  <si>
    <t>唐明辉</t>
  </si>
  <si>
    <t>2001085600173</t>
  </si>
  <si>
    <t>饶江</t>
  </si>
  <si>
    <t>2001085600142</t>
  </si>
  <si>
    <t>李发明</t>
  </si>
  <si>
    <t>2001080502105</t>
  </si>
  <si>
    <t>刘洋</t>
  </si>
  <si>
    <t>2001080502116</t>
  </si>
  <si>
    <t>吴志剑</t>
  </si>
  <si>
    <t>2001085600186</t>
  </si>
  <si>
    <t>冯佳伟</t>
  </si>
  <si>
    <t>2001080502106</t>
  </si>
  <si>
    <t>田宇</t>
  </si>
  <si>
    <t>2001080502122</t>
  </si>
  <si>
    <t>许桐</t>
  </si>
  <si>
    <t>1（院级志愿者）</t>
  </si>
  <si>
    <t>2001085600127</t>
  </si>
  <si>
    <t>吴鹏程</t>
  </si>
  <si>
    <t>2001085600172</t>
  </si>
  <si>
    <t>张晓雪</t>
  </si>
  <si>
    <t>2001080502109</t>
  </si>
  <si>
    <t>胡伟</t>
  </si>
  <si>
    <t>2001085600140</t>
  </si>
  <si>
    <t>吴建</t>
  </si>
  <si>
    <t>2001080502111</t>
  </si>
  <si>
    <t>任剑怡</t>
  </si>
  <si>
    <t>三等</t>
  </si>
  <si>
    <t>20010805Z2101</t>
  </si>
  <si>
    <t>俞乐</t>
  </si>
  <si>
    <t>2001085600121</t>
  </si>
  <si>
    <t>肖哲</t>
  </si>
  <si>
    <t>2001085600166</t>
  </si>
  <si>
    <t>景琴芳</t>
  </si>
  <si>
    <t>2001085600181</t>
  </si>
  <si>
    <t>朱嘉武</t>
  </si>
  <si>
    <t>2001085600148</t>
  </si>
  <si>
    <t>吴仪</t>
  </si>
  <si>
    <t>2001085600165</t>
  </si>
  <si>
    <t>崔田颖</t>
  </si>
  <si>
    <t>2001085600188</t>
  </si>
  <si>
    <t>王志怀</t>
  </si>
  <si>
    <t>2001080502120</t>
  </si>
  <si>
    <t>承平</t>
  </si>
  <si>
    <t>1（校庆服务）</t>
  </si>
  <si>
    <t>顾燕</t>
  </si>
  <si>
    <t>2001085600101</t>
  </si>
  <si>
    <t>张昱</t>
  </si>
  <si>
    <t>2001085600103</t>
  </si>
  <si>
    <t>罗辉</t>
  </si>
  <si>
    <t>2001085600120</t>
  </si>
  <si>
    <t>饶金</t>
  </si>
  <si>
    <t>2001085600123</t>
  </si>
  <si>
    <t>彭文韬</t>
  </si>
  <si>
    <t>2001085600130</t>
  </si>
  <si>
    <t>王子睿</t>
  </si>
  <si>
    <t>2001085600138</t>
  </si>
  <si>
    <t>李川</t>
  </si>
  <si>
    <t>2001085600158</t>
  </si>
  <si>
    <t>韩漫漫</t>
  </si>
  <si>
    <t>2001085600162</t>
  </si>
  <si>
    <t>龚世交</t>
  </si>
  <si>
    <t>2001085600147</t>
  </si>
  <si>
    <t>李慧锋</t>
  </si>
  <si>
    <t>2001085600152</t>
  </si>
  <si>
    <t>陈振炜</t>
  </si>
  <si>
    <t>2001085600153</t>
  </si>
  <si>
    <t>黄鑫</t>
  </si>
  <si>
    <t>2001080502114</t>
  </si>
  <si>
    <t>杨光</t>
  </si>
  <si>
    <t>2001080502118</t>
  </si>
  <si>
    <t>石强</t>
  </si>
  <si>
    <t>2001085600111</t>
  </si>
  <si>
    <t>梁超州</t>
  </si>
  <si>
    <t>2001085600174</t>
  </si>
  <si>
    <t>武金亮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</si>
</sst>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indexed="8"/>
      <name val="等线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4"/>
      <name val="华文中宋"/>
      <charset val="134"/>
    </font>
    <font>
      <sz val="12"/>
      <name val="华文中宋"/>
      <charset val="134"/>
    </font>
    <font>
      <sz val="11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2"/>
      <name val="SimSu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SimSun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0"/>
  <sheetViews>
    <sheetView tabSelected="1" zoomScale="80" zoomScaleNormal="80" topLeftCell="A47" workbookViewId="0">
      <selection activeCell="J50" sqref="J50"/>
    </sheetView>
  </sheetViews>
  <sheetFormatPr defaultColWidth="9" defaultRowHeight="14.25"/>
  <cols>
    <col min="1" max="1" width="17.1916666666667" customWidth="1"/>
    <col min="2" max="2" width="10" customWidth="1"/>
    <col min="3" max="3" width="9.21666666666667" style="2" customWidth="1"/>
    <col min="4" max="4" width="11.4" customWidth="1"/>
    <col min="5" max="5" width="8.275" customWidth="1"/>
    <col min="6" max="6" width="7.34166666666667" customWidth="1"/>
    <col min="7" max="7" width="6.71666666666667" style="3" customWidth="1"/>
    <col min="8" max="8" width="9.84166666666667" customWidth="1"/>
    <col min="9" max="9" width="7.65833333333333" customWidth="1"/>
    <col min="10" max="10" width="11.5583333333333" customWidth="1"/>
    <col min="11" max="12" width="8.43333333333333" customWidth="1"/>
    <col min="13" max="13" width="8.33333333333333" customWidth="1"/>
    <col min="14" max="14" width="8.58333333333333" customWidth="1"/>
    <col min="15" max="15" width="10" customWidth="1"/>
    <col min="16" max="16" width="10.8333333333333" customWidth="1"/>
    <col min="17" max="17" width="15.8333333333333" customWidth="1"/>
    <col min="18" max="18" width="10" customWidth="1"/>
    <col min="19" max="19" width="12.625"/>
  </cols>
  <sheetData>
    <row r="1" ht="30" customHeight="1" spans="1:18">
      <c r="A1" s="4" t="s">
        <v>0</v>
      </c>
      <c r="B1" s="5"/>
      <c r="C1" s="6"/>
      <c r="D1" s="5"/>
      <c r="E1" s="5"/>
      <c r="F1" s="5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6.25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32.25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5"/>
      <c r="K3" s="5"/>
      <c r="L3" s="5"/>
      <c r="M3" s="5"/>
      <c r="N3" s="5"/>
      <c r="O3" s="5"/>
      <c r="P3" s="9" t="s">
        <v>3</v>
      </c>
      <c r="Q3" s="9"/>
      <c r="R3" s="9"/>
    </row>
    <row r="4" ht="37.5" customHeight="1" spans="1:18">
      <c r="A4" s="10" t="s">
        <v>4</v>
      </c>
      <c r="B4" s="10" t="s">
        <v>5</v>
      </c>
      <c r="C4" s="11" t="s">
        <v>6</v>
      </c>
      <c r="D4" s="12"/>
      <c r="E4" s="12"/>
      <c r="F4" s="12"/>
      <c r="G4" s="13"/>
      <c r="H4" s="12"/>
      <c r="I4" s="20"/>
      <c r="J4" s="10" t="s">
        <v>7</v>
      </c>
      <c r="K4" s="10"/>
      <c r="L4" s="10"/>
      <c r="M4" s="10"/>
      <c r="N4" s="21"/>
      <c r="O4" s="22"/>
      <c r="P4" s="23" t="s">
        <v>8</v>
      </c>
      <c r="Q4" s="10" t="s">
        <v>9</v>
      </c>
      <c r="R4" s="5"/>
    </row>
    <row r="5" ht="46.5" customHeight="1" spans="1:18">
      <c r="A5" s="14"/>
      <c r="B5" s="14"/>
      <c r="C5" s="15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24" t="s">
        <v>17</v>
      </c>
      <c r="K5" s="24" t="s">
        <v>18</v>
      </c>
      <c r="L5" s="24" t="s">
        <v>19</v>
      </c>
      <c r="M5" s="24" t="s">
        <v>20</v>
      </c>
      <c r="N5" s="25" t="s">
        <v>21</v>
      </c>
      <c r="O5" s="26" t="s">
        <v>22</v>
      </c>
      <c r="P5" s="27"/>
      <c r="Q5" s="14"/>
      <c r="R5" s="5"/>
    </row>
    <row r="6" customFormat="1" ht="28" customHeight="1" spans="1:18">
      <c r="A6" s="16" t="s">
        <v>23</v>
      </c>
      <c r="B6" s="16" t="s">
        <v>24</v>
      </c>
      <c r="C6" s="17">
        <v>80</v>
      </c>
      <c r="D6" s="17"/>
      <c r="E6" s="17"/>
      <c r="F6" s="17">
        <v>3</v>
      </c>
      <c r="G6" s="17"/>
      <c r="H6" s="17"/>
      <c r="I6" s="28">
        <v>83</v>
      </c>
      <c r="J6" s="17" t="s">
        <v>25</v>
      </c>
      <c r="K6" s="17">
        <v>120</v>
      </c>
      <c r="L6" s="17"/>
      <c r="M6" s="17"/>
      <c r="N6" s="29"/>
      <c r="O6" s="30">
        <v>980</v>
      </c>
      <c r="P6" s="31">
        <f>I6*0.3+(O6/9.8)*0.7</f>
        <v>94.9</v>
      </c>
      <c r="Q6" s="32" t="s">
        <v>26</v>
      </c>
      <c r="R6" s="5"/>
    </row>
    <row r="7" customFormat="1" ht="18.75" customHeight="1" spans="1:18">
      <c r="A7" s="16" t="s">
        <v>27</v>
      </c>
      <c r="B7" s="16" t="s">
        <v>28</v>
      </c>
      <c r="C7" s="17">
        <v>80</v>
      </c>
      <c r="D7" s="17"/>
      <c r="E7" s="17">
        <v>5</v>
      </c>
      <c r="F7" s="17">
        <v>3</v>
      </c>
      <c r="G7" s="17"/>
      <c r="H7" s="17"/>
      <c r="I7" s="28">
        <v>88</v>
      </c>
      <c r="J7" s="17" t="s">
        <v>29</v>
      </c>
      <c r="K7" s="17"/>
      <c r="L7" s="17">
        <v>8</v>
      </c>
      <c r="M7" s="17">
        <v>60</v>
      </c>
      <c r="N7" s="29"/>
      <c r="O7" s="30">
        <v>908</v>
      </c>
      <c r="P7" s="31">
        <f>I7*0.3+(O7/9.8)*0.7</f>
        <v>91.2571428571428</v>
      </c>
      <c r="Q7" s="32" t="s">
        <v>26</v>
      </c>
      <c r="R7" s="5"/>
    </row>
    <row r="8" customFormat="1" ht="26" customHeight="1" spans="1:18">
      <c r="A8" s="16" t="s">
        <v>30</v>
      </c>
      <c r="B8" s="16" t="s">
        <v>31</v>
      </c>
      <c r="C8" s="17">
        <v>80</v>
      </c>
      <c r="D8" s="17">
        <v>2</v>
      </c>
      <c r="E8" s="17">
        <v>5</v>
      </c>
      <c r="F8" s="17">
        <v>3</v>
      </c>
      <c r="G8" s="17"/>
      <c r="H8" s="17"/>
      <c r="I8" s="28">
        <f>SUM(C8:H8)</f>
        <v>90</v>
      </c>
      <c r="J8" s="17">
        <v>880</v>
      </c>
      <c r="K8" s="17">
        <v>19.46</v>
      </c>
      <c r="L8" s="17"/>
      <c r="M8" s="17"/>
      <c r="N8" s="29"/>
      <c r="O8" s="30">
        <v>899.46</v>
      </c>
      <c r="P8" s="31">
        <f>I8*0.3+(O8/9.8)*0.7</f>
        <v>91.2471428571428</v>
      </c>
      <c r="Q8" s="32" t="s">
        <v>26</v>
      </c>
      <c r="R8" s="5"/>
    </row>
    <row r="9" customFormat="1" ht="29" customHeight="1" spans="1:18">
      <c r="A9" s="16" t="s">
        <v>32</v>
      </c>
      <c r="B9" s="16" t="s">
        <v>33</v>
      </c>
      <c r="C9" s="17">
        <v>80</v>
      </c>
      <c r="D9" s="17" t="s">
        <v>34</v>
      </c>
      <c r="E9" s="17" t="s">
        <v>35</v>
      </c>
      <c r="F9" s="17">
        <v>3</v>
      </c>
      <c r="G9" s="17" t="s">
        <v>36</v>
      </c>
      <c r="H9" s="17" t="s">
        <v>37</v>
      </c>
      <c r="I9" s="28">
        <v>94</v>
      </c>
      <c r="J9" s="17">
        <f>400+240+120</f>
        <v>760</v>
      </c>
      <c r="K9" s="17">
        <v>0.75</v>
      </c>
      <c r="L9" s="17">
        <v>2</v>
      </c>
      <c r="M9" s="17"/>
      <c r="N9" s="29"/>
      <c r="O9" s="30">
        <f>J9+K9+L9+M9+N9</f>
        <v>762.75</v>
      </c>
      <c r="P9" s="31">
        <f t="shared" ref="P7:P38" si="0">I9*0.3+(O9/9.8)*0.7</f>
        <v>82.6821428571428</v>
      </c>
      <c r="Q9" s="32" t="s">
        <v>26</v>
      </c>
      <c r="R9" s="5"/>
    </row>
    <row r="10" customFormat="1" ht="28" customHeight="1" spans="1:18">
      <c r="A10" s="16" t="s">
        <v>38</v>
      </c>
      <c r="B10" s="16" t="s">
        <v>39</v>
      </c>
      <c r="C10" s="18" t="s">
        <v>40</v>
      </c>
      <c r="D10" s="19" t="s">
        <v>41</v>
      </c>
      <c r="E10" s="17">
        <v>5</v>
      </c>
      <c r="F10" s="17">
        <v>5</v>
      </c>
      <c r="G10" s="17" t="s">
        <v>36</v>
      </c>
      <c r="H10" s="17"/>
      <c r="I10" s="28">
        <v>100</v>
      </c>
      <c r="J10" s="17" t="s">
        <v>42</v>
      </c>
      <c r="K10" s="17" t="s">
        <v>43</v>
      </c>
      <c r="L10" s="17"/>
      <c r="M10" s="17"/>
      <c r="N10" s="29"/>
      <c r="O10" s="30">
        <v>712.5</v>
      </c>
      <c r="P10" s="31">
        <f t="shared" si="0"/>
        <v>80.8928571428571</v>
      </c>
      <c r="Q10" s="32" t="s">
        <v>26</v>
      </c>
      <c r="R10" s="5"/>
    </row>
    <row r="11" customFormat="1" ht="18.75" customHeight="1" spans="1:18">
      <c r="A11" s="16" t="s">
        <v>44</v>
      </c>
      <c r="B11" s="16" t="s">
        <v>45</v>
      </c>
      <c r="C11" s="17">
        <v>80</v>
      </c>
      <c r="D11" s="17">
        <v>2</v>
      </c>
      <c r="E11" s="17">
        <v>5</v>
      </c>
      <c r="F11" s="17">
        <v>5</v>
      </c>
      <c r="G11" s="17"/>
      <c r="H11" s="17"/>
      <c r="I11" s="28">
        <f>SUM(C11:H11)</f>
        <v>92</v>
      </c>
      <c r="J11" s="17">
        <v>600</v>
      </c>
      <c r="K11" s="17"/>
      <c r="L11" s="17"/>
      <c r="M11" s="17"/>
      <c r="N11" s="29">
        <v>120</v>
      </c>
      <c r="O11" s="30">
        <v>720</v>
      </c>
      <c r="P11" s="31">
        <f t="shared" si="0"/>
        <v>79.0285714285714</v>
      </c>
      <c r="Q11" s="32" t="s">
        <v>26</v>
      </c>
      <c r="R11" s="5"/>
    </row>
    <row r="12" customFormat="1" ht="27" customHeight="1" spans="1:18">
      <c r="A12" s="16" t="s">
        <v>46</v>
      </c>
      <c r="B12" s="16" t="s">
        <v>47</v>
      </c>
      <c r="C12" s="17">
        <v>80</v>
      </c>
      <c r="D12" s="17">
        <v>2</v>
      </c>
      <c r="E12" s="17">
        <v>5</v>
      </c>
      <c r="F12" s="17">
        <v>3</v>
      </c>
      <c r="G12" s="17"/>
      <c r="H12" s="17"/>
      <c r="I12" s="28">
        <v>90</v>
      </c>
      <c r="J12" s="17" t="s">
        <v>48</v>
      </c>
      <c r="K12" s="17"/>
      <c r="L12" s="17" t="s">
        <v>49</v>
      </c>
      <c r="M12" s="17"/>
      <c r="N12" s="29"/>
      <c r="O12" s="30">
        <v>640</v>
      </c>
      <c r="P12" s="31">
        <f t="shared" si="0"/>
        <v>72.7142857142857</v>
      </c>
      <c r="Q12" s="32" t="s">
        <v>26</v>
      </c>
      <c r="R12" s="5"/>
    </row>
    <row r="13" customFormat="1" ht="18.75" customHeight="1" spans="1:18">
      <c r="A13" s="16" t="s">
        <v>50</v>
      </c>
      <c r="B13" s="16" t="s">
        <v>51</v>
      </c>
      <c r="C13" s="17">
        <v>80</v>
      </c>
      <c r="D13" s="17">
        <v>2</v>
      </c>
      <c r="E13" s="17">
        <v>5</v>
      </c>
      <c r="F13" s="17">
        <v>3</v>
      </c>
      <c r="G13" s="17"/>
      <c r="H13" s="17">
        <v>3</v>
      </c>
      <c r="I13" s="28">
        <f>SUM(C13:H13)</f>
        <v>93</v>
      </c>
      <c r="J13" s="17">
        <v>420</v>
      </c>
      <c r="K13" s="17">
        <v>160</v>
      </c>
      <c r="L13" s="17"/>
      <c r="M13" s="17"/>
      <c r="N13" s="29"/>
      <c r="O13" s="30">
        <v>580</v>
      </c>
      <c r="P13" s="31">
        <f t="shared" si="0"/>
        <v>69.3285714285714</v>
      </c>
      <c r="Q13" s="32" t="s">
        <v>26</v>
      </c>
      <c r="R13" s="5"/>
    </row>
    <row r="14" customFormat="1" ht="18.75" customHeight="1" spans="1:18">
      <c r="A14" s="16" t="s">
        <v>52</v>
      </c>
      <c r="B14" s="16" t="s">
        <v>53</v>
      </c>
      <c r="C14" s="17">
        <v>81.5</v>
      </c>
      <c r="D14" s="17">
        <v>2</v>
      </c>
      <c r="E14" s="17"/>
      <c r="F14" s="17">
        <v>3</v>
      </c>
      <c r="G14" s="17">
        <v>6</v>
      </c>
      <c r="H14" s="17">
        <v>3</v>
      </c>
      <c r="I14" s="28">
        <f>SUM(C14:H14)</f>
        <v>95.5</v>
      </c>
      <c r="J14" s="17">
        <v>400</v>
      </c>
      <c r="K14" s="17">
        <v>10</v>
      </c>
      <c r="L14" s="17"/>
      <c r="M14" s="17"/>
      <c r="N14" s="29">
        <v>72</v>
      </c>
      <c r="O14" s="30">
        <v>482</v>
      </c>
      <c r="P14" s="31">
        <f t="shared" si="0"/>
        <v>63.0785714285714</v>
      </c>
      <c r="Q14" s="32" t="s">
        <v>26</v>
      </c>
      <c r="R14" s="5"/>
    </row>
    <row r="15" customFormat="1" ht="28" customHeight="1" spans="1:18">
      <c r="A15" s="16" t="s">
        <v>54</v>
      </c>
      <c r="B15" s="16" t="s">
        <v>55</v>
      </c>
      <c r="C15" s="17" t="s">
        <v>56</v>
      </c>
      <c r="D15" s="17" t="s">
        <v>57</v>
      </c>
      <c r="E15" s="17" t="s">
        <v>35</v>
      </c>
      <c r="F15" s="17">
        <v>4</v>
      </c>
      <c r="G15" s="17"/>
      <c r="H15" s="17"/>
      <c r="I15" s="28">
        <v>93.5</v>
      </c>
      <c r="J15" s="17">
        <f>200+120</f>
        <v>320</v>
      </c>
      <c r="K15" s="17">
        <f>120+9</f>
        <v>129</v>
      </c>
      <c r="L15" s="17">
        <v>1.5</v>
      </c>
      <c r="M15" s="17"/>
      <c r="N15" s="29"/>
      <c r="O15" s="30">
        <f>J15+K15+L15+M15+N15</f>
        <v>450.5</v>
      </c>
      <c r="P15" s="31">
        <f t="shared" si="0"/>
        <v>60.2285714285714</v>
      </c>
      <c r="Q15" s="32" t="s">
        <v>26</v>
      </c>
      <c r="R15" s="5"/>
    </row>
    <row r="16" customFormat="1" ht="30" customHeight="1" spans="1:18">
      <c r="A16" s="16" t="s">
        <v>58</v>
      </c>
      <c r="B16" s="16" t="s">
        <v>59</v>
      </c>
      <c r="C16" s="17">
        <v>80</v>
      </c>
      <c r="D16" s="17"/>
      <c r="E16" s="17" t="s">
        <v>60</v>
      </c>
      <c r="F16" s="17">
        <v>4</v>
      </c>
      <c r="G16" s="17"/>
      <c r="H16" s="17"/>
      <c r="I16" s="28">
        <v>89</v>
      </c>
      <c r="J16" s="17">
        <f>120+50</f>
        <v>170</v>
      </c>
      <c r="K16" s="17">
        <v>120</v>
      </c>
      <c r="L16" s="17">
        <v>50</v>
      </c>
      <c r="M16" s="17">
        <v>120</v>
      </c>
      <c r="N16" s="29"/>
      <c r="O16" s="30">
        <f>J16+K16+L16+M16+N16</f>
        <v>460</v>
      </c>
      <c r="P16" s="31">
        <f t="shared" si="0"/>
        <v>59.5571428571428</v>
      </c>
      <c r="Q16" s="32" t="s">
        <v>26</v>
      </c>
      <c r="R16" s="5"/>
    </row>
    <row r="17" customFormat="1" ht="29" customHeight="1" spans="1:18">
      <c r="A17" s="16" t="s">
        <v>61</v>
      </c>
      <c r="B17" s="16" t="s">
        <v>62</v>
      </c>
      <c r="C17" s="17" t="s">
        <v>56</v>
      </c>
      <c r="D17" s="17" t="s">
        <v>63</v>
      </c>
      <c r="E17" s="17" t="s">
        <v>35</v>
      </c>
      <c r="F17" s="17">
        <v>3</v>
      </c>
      <c r="G17" s="17" t="s">
        <v>36</v>
      </c>
      <c r="H17" s="17" t="s">
        <v>37</v>
      </c>
      <c r="I17" s="28">
        <v>98.5</v>
      </c>
      <c r="J17" s="17">
        <v>400</v>
      </c>
      <c r="K17" s="17"/>
      <c r="L17" s="17">
        <v>20</v>
      </c>
      <c r="M17" s="17"/>
      <c r="N17" s="29"/>
      <c r="O17" s="30">
        <f>J17+K17+L17+M17+N17</f>
        <v>420</v>
      </c>
      <c r="P17" s="31">
        <f t="shared" si="0"/>
        <v>59.55</v>
      </c>
      <c r="Q17" s="32" t="s">
        <v>26</v>
      </c>
      <c r="R17" s="5"/>
    </row>
    <row r="18" customFormat="1" ht="18.75" customHeight="1" spans="1:18">
      <c r="A18" s="16" t="s">
        <v>64</v>
      </c>
      <c r="B18" s="16" t="s">
        <v>65</v>
      </c>
      <c r="C18" s="17">
        <v>80</v>
      </c>
      <c r="D18" s="17"/>
      <c r="E18" s="17"/>
      <c r="F18" s="17">
        <v>5</v>
      </c>
      <c r="G18" s="17"/>
      <c r="H18" s="17">
        <v>3</v>
      </c>
      <c r="I18" s="28">
        <v>88</v>
      </c>
      <c r="J18" s="17" t="s">
        <v>66</v>
      </c>
      <c r="K18" s="17">
        <v>9</v>
      </c>
      <c r="L18" s="17"/>
      <c r="M18" s="17"/>
      <c r="N18" s="29"/>
      <c r="O18" s="30">
        <v>449</v>
      </c>
      <c r="P18" s="31">
        <f t="shared" si="0"/>
        <v>58.4714285714286</v>
      </c>
      <c r="Q18" s="32" t="s">
        <v>26</v>
      </c>
      <c r="R18" s="5"/>
    </row>
    <row r="19" customFormat="1" ht="33" customHeight="1" spans="1:18">
      <c r="A19" s="16" t="s">
        <v>67</v>
      </c>
      <c r="B19" s="16" t="s">
        <v>68</v>
      </c>
      <c r="C19" s="17">
        <v>80</v>
      </c>
      <c r="D19" s="17"/>
      <c r="E19" s="17"/>
      <c r="F19" s="17">
        <v>3</v>
      </c>
      <c r="G19" s="17"/>
      <c r="H19" s="17"/>
      <c r="I19" s="28">
        <f>SUM(C19:H19)</f>
        <v>83</v>
      </c>
      <c r="J19" s="17">
        <v>400</v>
      </c>
      <c r="K19" s="17">
        <v>33</v>
      </c>
      <c r="L19" s="17"/>
      <c r="M19" s="17"/>
      <c r="N19" s="29">
        <v>25</v>
      </c>
      <c r="O19" s="30">
        <v>458</v>
      </c>
      <c r="P19" s="31">
        <f t="shared" si="0"/>
        <v>57.6142857142857</v>
      </c>
      <c r="Q19" s="32" t="s">
        <v>26</v>
      </c>
      <c r="R19" s="5"/>
    </row>
    <row r="20" customFormat="1" ht="18.75" customHeight="1" spans="1:18">
      <c r="A20" s="16" t="s">
        <v>69</v>
      </c>
      <c r="B20" s="16" t="s">
        <v>70</v>
      </c>
      <c r="C20" s="17">
        <v>80</v>
      </c>
      <c r="D20" s="17"/>
      <c r="E20" s="17">
        <v>5</v>
      </c>
      <c r="F20" s="17">
        <v>4</v>
      </c>
      <c r="G20" s="17"/>
      <c r="H20" s="17"/>
      <c r="I20" s="28">
        <f>SUM(C20:H20)</f>
        <v>89</v>
      </c>
      <c r="J20" s="17">
        <v>400</v>
      </c>
      <c r="K20" s="17">
        <v>11</v>
      </c>
      <c r="L20" s="17"/>
      <c r="M20" s="17"/>
      <c r="N20" s="29">
        <v>10</v>
      </c>
      <c r="O20" s="30">
        <v>421</v>
      </c>
      <c r="P20" s="31">
        <f t="shared" si="0"/>
        <v>56.7714285714286</v>
      </c>
      <c r="Q20" s="32" t="s">
        <v>26</v>
      </c>
      <c r="R20" s="5"/>
    </row>
    <row r="21" customFormat="1" ht="18.75" customHeight="1" spans="1:18">
      <c r="A21" s="16" t="s">
        <v>71</v>
      </c>
      <c r="B21" s="16" t="s">
        <v>72</v>
      </c>
      <c r="C21" s="17">
        <v>80</v>
      </c>
      <c r="D21" s="17"/>
      <c r="E21" s="17"/>
      <c r="F21" s="17">
        <v>4</v>
      </c>
      <c r="G21" s="17"/>
      <c r="H21" s="17"/>
      <c r="I21" s="28">
        <v>84</v>
      </c>
      <c r="J21" s="17" t="s">
        <v>73</v>
      </c>
      <c r="K21" s="17"/>
      <c r="L21" s="17"/>
      <c r="M21" s="17">
        <v>120</v>
      </c>
      <c r="N21" s="29"/>
      <c r="O21" s="30">
        <v>440</v>
      </c>
      <c r="P21" s="31">
        <f t="shared" si="0"/>
        <v>56.6285714285714</v>
      </c>
      <c r="Q21" s="32" t="s">
        <v>26</v>
      </c>
      <c r="R21" s="5"/>
    </row>
    <row r="22" customFormat="1" ht="18.75" customHeight="1" spans="1:18">
      <c r="A22" s="16" t="s">
        <v>74</v>
      </c>
      <c r="B22" s="16" t="s">
        <v>75</v>
      </c>
      <c r="C22" s="17">
        <v>80</v>
      </c>
      <c r="D22" s="17">
        <v>2</v>
      </c>
      <c r="E22" s="17">
        <v>5</v>
      </c>
      <c r="F22" s="17">
        <v>4</v>
      </c>
      <c r="G22" s="17">
        <v>1</v>
      </c>
      <c r="H22" s="17"/>
      <c r="I22" s="28">
        <f>SUM(C22:H22)</f>
        <v>92</v>
      </c>
      <c r="J22" s="17">
        <v>400</v>
      </c>
      <c r="K22" s="17"/>
      <c r="L22" s="17"/>
      <c r="M22" s="17"/>
      <c r="N22" s="29"/>
      <c r="O22" s="30">
        <v>400</v>
      </c>
      <c r="P22" s="31">
        <f t="shared" si="0"/>
        <v>56.1714285714286</v>
      </c>
      <c r="Q22" s="32" t="s">
        <v>26</v>
      </c>
      <c r="R22" s="5"/>
    </row>
    <row r="23" customFormat="1" ht="30" customHeight="1" spans="1:18">
      <c r="A23" s="16" t="s">
        <v>76</v>
      </c>
      <c r="B23" s="16" t="s">
        <v>77</v>
      </c>
      <c r="C23" s="17">
        <v>80</v>
      </c>
      <c r="D23" s="17"/>
      <c r="E23" s="17"/>
      <c r="F23" s="17">
        <v>4</v>
      </c>
      <c r="G23" s="17"/>
      <c r="H23" s="17"/>
      <c r="I23" s="28">
        <v>84</v>
      </c>
      <c r="J23" s="17" t="s">
        <v>78</v>
      </c>
      <c r="K23" s="17"/>
      <c r="L23" s="17"/>
      <c r="M23" s="17">
        <v>40</v>
      </c>
      <c r="N23" s="29"/>
      <c r="O23" s="30">
        <v>420</v>
      </c>
      <c r="P23" s="31">
        <f t="shared" si="0"/>
        <v>55.2</v>
      </c>
      <c r="Q23" s="32" t="s">
        <v>26</v>
      </c>
      <c r="R23" s="5"/>
    </row>
    <row r="24" customFormat="1" ht="18.75" customHeight="1" spans="1:18">
      <c r="A24" s="16" t="s">
        <v>79</v>
      </c>
      <c r="B24" s="16" t="s">
        <v>80</v>
      </c>
      <c r="C24" s="17">
        <v>80</v>
      </c>
      <c r="D24" s="17"/>
      <c r="E24" s="17"/>
      <c r="F24" s="17">
        <v>3</v>
      </c>
      <c r="G24" s="17"/>
      <c r="H24" s="17"/>
      <c r="I24" s="28">
        <v>83</v>
      </c>
      <c r="J24" s="17">
        <f>200+200</f>
        <v>400</v>
      </c>
      <c r="K24" s="17">
        <v>18</v>
      </c>
      <c r="L24" s="17"/>
      <c r="M24" s="17"/>
      <c r="N24" s="29"/>
      <c r="O24" s="30">
        <f>J24+K24+L24+M24+N24</f>
        <v>418</v>
      </c>
      <c r="P24" s="31">
        <f t="shared" si="0"/>
        <v>54.7571428571429</v>
      </c>
      <c r="Q24" s="32" t="s">
        <v>26</v>
      </c>
      <c r="R24" s="5"/>
    </row>
    <row r="25" customFormat="1" ht="30" customHeight="1" spans="1:18">
      <c r="A25" s="16" t="s">
        <v>81</v>
      </c>
      <c r="B25" s="16" t="s">
        <v>82</v>
      </c>
      <c r="C25" s="17">
        <v>81</v>
      </c>
      <c r="D25" s="17"/>
      <c r="E25" s="17">
        <v>5</v>
      </c>
      <c r="F25" s="17">
        <v>3</v>
      </c>
      <c r="G25" s="17"/>
      <c r="H25" s="17"/>
      <c r="I25" s="28">
        <v>89</v>
      </c>
      <c r="J25" s="17" t="s">
        <v>83</v>
      </c>
      <c r="K25" s="17" t="s">
        <v>84</v>
      </c>
      <c r="L25" s="17"/>
      <c r="M25" s="17"/>
      <c r="N25" s="29"/>
      <c r="O25" s="30">
        <v>385</v>
      </c>
      <c r="P25" s="31">
        <f t="shared" si="0"/>
        <v>54.2</v>
      </c>
      <c r="Q25" s="32" t="s">
        <v>26</v>
      </c>
      <c r="R25" s="5"/>
    </row>
    <row r="26" customFormat="1" ht="27" customHeight="1" spans="1:18">
      <c r="A26" s="16" t="s">
        <v>85</v>
      </c>
      <c r="B26" s="16" t="s">
        <v>86</v>
      </c>
      <c r="C26" s="17" t="s">
        <v>87</v>
      </c>
      <c r="D26" s="17"/>
      <c r="E26" s="17"/>
      <c r="F26" s="17">
        <v>4</v>
      </c>
      <c r="G26" s="17"/>
      <c r="H26" s="17"/>
      <c r="I26" s="28">
        <v>85</v>
      </c>
      <c r="J26" s="17">
        <v>400</v>
      </c>
      <c r="K26" s="17"/>
      <c r="L26" s="17"/>
      <c r="M26" s="17"/>
      <c r="N26" s="29"/>
      <c r="O26" s="30">
        <f>J26+K26+L26+M26+N26</f>
        <v>400</v>
      </c>
      <c r="P26" s="31">
        <f t="shared" si="0"/>
        <v>54.0714285714286</v>
      </c>
      <c r="Q26" s="32" t="s">
        <v>26</v>
      </c>
      <c r="R26" s="5"/>
    </row>
    <row r="27" customFormat="1" ht="18.75" customHeight="1" spans="1:18">
      <c r="A27" s="16" t="s">
        <v>88</v>
      </c>
      <c r="B27" s="16" t="s">
        <v>89</v>
      </c>
      <c r="C27" s="17">
        <v>80</v>
      </c>
      <c r="D27" s="17"/>
      <c r="E27" s="17"/>
      <c r="F27" s="17">
        <v>4</v>
      </c>
      <c r="G27" s="17"/>
      <c r="H27" s="17"/>
      <c r="I27" s="28">
        <v>84</v>
      </c>
      <c r="J27" s="17">
        <v>240</v>
      </c>
      <c r="K27" s="17">
        <f>80+80</f>
        <v>160</v>
      </c>
      <c r="L27" s="17">
        <v>3</v>
      </c>
      <c r="M27" s="17"/>
      <c r="N27" s="29"/>
      <c r="O27" s="30">
        <f>J27+K27+L27+M27+N27</f>
        <v>403</v>
      </c>
      <c r="P27" s="31">
        <f t="shared" si="0"/>
        <v>53.9857142857143</v>
      </c>
      <c r="Q27" s="32" t="s">
        <v>26</v>
      </c>
      <c r="R27" s="5"/>
    </row>
    <row r="28" customFormat="1" ht="28" customHeight="1" spans="1:18">
      <c r="A28" s="16" t="s">
        <v>90</v>
      </c>
      <c r="B28" s="16" t="s">
        <v>91</v>
      </c>
      <c r="C28" s="17">
        <v>80</v>
      </c>
      <c r="D28" s="17"/>
      <c r="E28" s="17">
        <v>5</v>
      </c>
      <c r="F28" s="17">
        <v>4</v>
      </c>
      <c r="G28" s="17"/>
      <c r="H28" s="17"/>
      <c r="I28" s="28">
        <f>SUM(C28:H28)</f>
        <v>89</v>
      </c>
      <c r="J28" s="17">
        <v>120</v>
      </c>
      <c r="K28" s="17"/>
      <c r="L28" s="17"/>
      <c r="M28" s="17"/>
      <c r="N28" s="29">
        <v>250</v>
      </c>
      <c r="O28" s="30">
        <v>370</v>
      </c>
      <c r="P28" s="31">
        <f t="shared" si="0"/>
        <v>53.1285714285714</v>
      </c>
      <c r="Q28" s="32" t="s">
        <v>26</v>
      </c>
      <c r="R28" s="5"/>
    </row>
    <row r="29" customFormat="1" ht="43" customHeight="1" spans="1:18">
      <c r="A29" s="16" t="s">
        <v>92</v>
      </c>
      <c r="B29" s="16" t="s">
        <v>93</v>
      </c>
      <c r="C29" s="17">
        <v>80</v>
      </c>
      <c r="D29" s="17"/>
      <c r="E29" s="17"/>
      <c r="F29" s="17">
        <v>5</v>
      </c>
      <c r="G29" s="17"/>
      <c r="H29" s="17">
        <v>3</v>
      </c>
      <c r="I29" s="28">
        <v>88</v>
      </c>
      <c r="J29" s="17" t="s">
        <v>94</v>
      </c>
      <c r="K29" s="17" t="s">
        <v>95</v>
      </c>
      <c r="L29" s="17"/>
      <c r="M29" s="17"/>
      <c r="N29" s="29"/>
      <c r="O29" s="30">
        <v>367.22</v>
      </c>
      <c r="P29" s="31">
        <f t="shared" si="0"/>
        <v>52.63</v>
      </c>
      <c r="Q29" s="32" t="s">
        <v>26</v>
      </c>
      <c r="R29" s="5"/>
    </row>
    <row r="30" customFormat="1" ht="29" customHeight="1" spans="1:18">
      <c r="A30" s="16" t="s">
        <v>96</v>
      </c>
      <c r="B30" s="16" t="s">
        <v>97</v>
      </c>
      <c r="C30" s="17" t="s">
        <v>87</v>
      </c>
      <c r="D30" s="17"/>
      <c r="E30" s="17"/>
      <c r="F30" s="17">
        <v>5</v>
      </c>
      <c r="G30" s="17"/>
      <c r="H30" s="17"/>
      <c r="I30" s="28">
        <v>86</v>
      </c>
      <c r="J30" s="17" t="s">
        <v>98</v>
      </c>
      <c r="K30" s="17"/>
      <c r="L30" s="17"/>
      <c r="M30" s="17"/>
      <c r="N30" s="29"/>
      <c r="O30" s="30">
        <v>360</v>
      </c>
      <c r="P30" s="31">
        <f t="shared" si="0"/>
        <v>51.5142857142857</v>
      </c>
      <c r="Q30" s="32" t="s">
        <v>26</v>
      </c>
      <c r="R30" s="5"/>
    </row>
    <row r="31" customFormat="1" ht="27" customHeight="1" spans="1:18">
      <c r="A31" s="16" t="s">
        <v>99</v>
      </c>
      <c r="B31" s="16" t="s">
        <v>100</v>
      </c>
      <c r="C31" s="17">
        <v>80</v>
      </c>
      <c r="D31" s="17">
        <v>2</v>
      </c>
      <c r="E31" s="17"/>
      <c r="F31" s="17">
        <v>3</v>
      </c>
      <c r="G31" s="17"/>
      <c r="H31" s="17"/>
      <c r="I31" s="28">
        <f>SUM(C31:H31)</f>
        <v>85</v>
      </c>
      <c r="J31" s="17">
        <v>330</v>
      </c>
      <c r="K31" s="17"/>
      <c r="L31" s="17"/>
      <c r="M31" s="17"/>
      <c r="N31" s="29"/>
      <c r="O31" s="30">
        <v>330</v>
      </c>
      <c r="P31" s="31">
        <f t="shared" si="0"/>
        <v>49.0714285714286</v>
      </c>
      <c r="Q31" s="32" t="s">
        <v>101</v>
      </c>
      <c r="R31" s="5"/>
    </row>
    <row r="32" customFormat="1" ht="28" customHeight="1" spans="1:18">
      <c r="A32" s="16" t="s">
        <v>102</v>
      </c>
      <c r="B32" s="16" t="s">
        <v>103</v>
      </c>
      <c r="C32" s="17">
        <v>80</v>
      </c>
      <c r="D32" s="17" t="s">
        <v>104</v>
      </c>
      <c r="E32" s="17" t="s">
        <v>35</v>
      </c>
      <c r="F32" s="17">
        <v>4</v>
      </c>
      <c r="G32" s="17"/>
      <c r="H32" s="17"/>
      <c r="I32" s="28">
        <v>91</v>
      </c>
      <c r="J32" s="17">
        <f>120+180</f>
        <v>300</v>
      </c>
      <c r="K32" s="17"/>
      <c r="L32" s="17"/>
      <c r="M32" s="17"/>
      <c r="N32" s="29"/>
      <c r="O32" s="30">
        <f>J32+K32+L32+M32+N32</f>
        <v>300</v>
      </c>
      <c r="P32" s="31">
        <f t="shared" si="0"/>
        <v>48.7285714285714</v>
      </c>
      <c r="Q32" s="32" t="s">
        <v>101</v>
      </c>
      <c r="R32" s="5"/>
    </row>
    <row r="33" customFormat="1" ht="30" customHeight="1" spans="1:18">
      <c r="A33" s="16" t="s">
        <v>105</v>
      </c>
      <c r="B33" s="16" t="s">
        <v>106</v>
      </c>
      <c r="C33" s="17" t="s">
        <v>56</v>
      </c>
      <c r="D33" s="17" t="s">
        <v>104</v>
      </c>
      <c r="E33" s="17"/>
      <c r="F33" s="17">
        <v>5</v>
      </c>
      <c r="G33" s="17"/>
      <c r="H33" s="17"/>
      <c r="I33" s="28">
        <v>88.5</v>
      </c>
      <c r="J33" s="17">
        <f>180+100</f>
        <v>280</v>
      </c>
      <c r="K33" s="17"/>
      <c r="L33" s="17">
        <v>20</v>
      </c>
      <c r="M33" s="17"/>
      <c r="N33" s="29"/>
      <c r="O33" s="30">
        <f>J33+K33+L33+M33+N33</f>
        <v>300</v>
      </c>
      <c r="P33" s="31">
        <f t="shared" si="0"/>
        <v>47.9785714285714</v>
      </c>
      <c r="Q33" s="32" t="s">
        <v>101</v>
      </c>
      <c r="R33" s="5"/>
    </row>
    <row r="34" customFormat="1" ht="34" customHeight="1" spans="1:18">
      <c r="A34" s="16" t="s">
        <v>107</v>
      </c>
      <c r="B34" s="16" t="s">
        <v>108</v>
      </c>
      <c r="C34" s="17">
        <v>81.5</v>
      </c>
      <c r="D34" s="17">
        <v>5</v>
      </c>
      <c r="E34" s="17">
        <v>5</v>
      </c>
      <c r="F34" s="17">
        <v>5</v>
      </c>
      <c r="G34" s="17" t="s">
        <v>109</v>
      </c>
      <c r="H34" s="17">
        <v>3</v>
      </c>
      <c r="I34" s="28">
        <v>100</v>
      </c>
      <c r="J34" s="17">
        <v>240</v>
      </c>
      <c r="K34" s="17"/>
      <c r="L34" s="17"/>
      <c r="M34" s="17"/>
      <c r="N34" s="29"/>
      <c r="O34" s="30">
        <v>240</v>
      </c>
      <c r="P34" s="31">
        <f t="shared" si="0"/>
        <v>47.1428571428571</v>
      </c>
      <c r="Q34" s="32" t="s">
        <v>101</v>
      </c>
      <c r="R34" s="5"/>
    </row>
    <row r="35" customFormat="1" ht="27" customHeight="1" spans="1:18">
      <c r="A35" s="16" t="s">
        <v>110</v>
      </c>
      <c r="B35" s="16" t="s">
        <v>111</v>
      </c>
      <c r="C35" s="17">
        <v>80</v>
      </c>
      <c r="D35" s="17"/>
      <c r="E35" s="17"/>
      <c r="F35" s="17">
        <v>5</v>
      </c>
      <c r="G35" s="17" t="s">
        <v>112</v>
      </c>
      <c r="H35" s="17">
        <v>3</v>
      </c>
      <c r="I35" s="28">
        <v>89</v>
      </c>
      <c r="J35" s="17">
        <v>240</v>
      </c>
      <c r="K35" s="17"/>
      <c r="L35" s="17"/>
      <c r="M35" s="17"/>
      <c r="N35" s="29"/>
      <c r="O35" s="30">
        <v>240</v>
      </c>
      <c r="P35" s="31">
        <f t="shared" si="0"/>
        <v>43.8428571428571</v>
      </c>
      <c r="Q35" s="32" t="s">
        <v>101</v>
      </c>
      <c r="R35" s="5"/>
    </row>
    <row r="36" customFormat="1" ht="43" customHeight="1" spans="1:18">
      <c r="A36" s="16" t="s">
        <v>113</v>
      </c>
      <c r="B36" s="16" t="s">
        <v>114</v>
      </c>
      <c r="C36" s="17">
        <v>80</v>
      </c>
      <c r="D36" s="17"/>
      <c r="E36" s="17"/>
      <c r="F36" s="17">
        <v>4</v>
      </c>
      <c r="G36" s="17" t="s">
        <v>115</v>
      </c>
      <c r="H36" s="17" t="s">
        <v>37</v>
      </c>
      <c r="I36" s="28">
        <v>92</v>
      </c>
      <c r="J36" s="17">
        <v>200</v>
      </c>
      <c r="K36" s="17">
        <v>1.5</v>
      </c>
      <c r="L36" s="17">
        <v>20</v>
      </c>
      <c r="M36" s="17"/>
      <c r="N36" s="29"/>
      <c r="O36" s="30">
        <f>J36+K36+L36+M36+N36</f>
        <v>221.5</v>
      </c>
      <c r="P36" s="31">
        <f t="shared" si="0"/>
        <v>43.4214285714286</v>
      </c>
      <c r="Q36" s="32" t="s">
        <v>101</v>
      </c>
      <c r="R36" s="5"/>
    </row>
    <row r="37" customFormat="1" ht="25" customHeight="1" spans="1:18">
      <c r="A37" s="16" t="s">
        <v>116</v>
      </c>
      <c r="B37" s="16" t="s">
        <v>117</v>
      </c>
      <c r="C37" s="17">
        <v>80</v>
      </c>
      <c r="D37" s="17" t="s">
        <v>118</v>
      </c>
      <c r="E37" s="17"/>
      <c r="F37" s="17">
        <v>5</v>
      </c>
      <c r="G37" s="17">
        <v>0</v>
      </c>
      <c r="H37" s="17"/>
      <c r="I37" s="28">
        <v>87</v>
      </c>
      <c r="J37" s="17">
        <v>240</v>
      </c>
      <c r="K37" s="17"/>
      <c r="L37" s="17"/>
      <c r="M37" s="17"/>
      <c r="N37" s="29"/>
      <c r="O37" s="30">
        <f>J37+K37+L37+M37+N37</f>
        <v>240</v>
      </c>
      <c r="P37" s="31">
        <f t="shared" si="0"/>
        <v>43.2428571428571</v>
      </c>
      <c r="Q37" s="32" t="s">
        <v>101</v>
      </c>
      <c r="R37" s="5"/>
    </row>
    <row r="38" customFormat="1" ht="48" customHeight="1" spans="1:18">
      <c r="A38" s="16" t="s">
        <v>119</v>
      </c>
      <c r="B38" s="16" t="s">
        <v>120</v>
      </c>
      <c r="C38" s="17">
        <v>80</v>
      </c>
      <c r="D38" s="17"/>
      <c r="E38" s="17"/>
      <c r="F38" s="17">
        <v>4</v>
      </c>
      <c r="G38" s="17" t="s">
        <v>121</v>
      </c>
      <c r="H38" s="17"/>
      <c r="I38" s="28">
        <v>85</v>
      </c>
      <c r="J38" s="17">
        <v>240</v>
      </c>
      <c r="K38" s="17"/>
      <c r="L38" s="17"/>
      <c r="M38" s="17"/>
      <c r="N38" s="29"/>
      <c r="O38" s="30">
        <v>240</v>
      </c>
      <c r="P38" s="31">
        <f t="shared" si="0"/>
        <v>42.6428571428571</v>
      </c>
      <c r="Q38" s="32" t="s">
        <v>101</v>
      </c>
      <c r="R38" s="5"/>
    </row>
    <row r="39" customFormat="1" ht="22" customHeight="1" spans="1:18">
      <c r="A39" s="16" t="s">
        <v>122</v>
      </c>
      <c r="B39" s="16" t="s">
        <v>123</v>
      </c>
      <c r="C39" s="17">
        <v>80</v>
      </c>
      <c r="D39" s="17"/>
      <c r="E39" s="17"/>
      <c r="F39" s="17">
        <v>4</v>
      </c>
      <c r="G39" s="17"/>
      <c r="H39" s="17"/>
      <c r="I39" s="28">
        <v>84</v>
      </c>
      <c r="J39" s="17">
        <v>240</v>
      </c>
      <c r="K39" s="17"/>
      <c r="L39" s="17"/>
      <c r="M39" s="17"/>
      <c r="N39" s="29"/>
      <c r="O39" s="30">
        <v>240</v>
      </c>
      <c r="P39" s="31">
        <f t="shared" ref="P39:P70" si="1">I39*0.3+(O39/9.8)*0.7</f>
        <v>42.3428571428571</v>
      </c>
      <c r="Q39" s="32" t="s">
        <v>101</v>
      </c>
      <c r="R39" s="5"/>
    </row>
    <row r="40" customFormat="1" ht="21" customHeight="1" spans="1:18">
      <c r="A40" s="16" t="s">
        <v>124</v>
      </c>
      <c r="B40" s="16" t="s">
        <v>125</v>
      </c>
      <c r="C40" s="17">
        <v>81.5</v>
      </c>
      <c r="D40" s="17">
        <v>2</v>
      </c>
      <c r="E40" s="17">
        <v>5</v>
      </c>
      <c r="F40" s="17">
        <v>5</v>
      </c>
      <c r="G40" s="17">
        <v>0.19</v>
      </c>
      <c r="H40" s="17">
        <v>3</v>
      </c>
      <c r="I40" s="28">
        <f>SUM(C40:H40)</f>
        <v>96.69</v>
      </c>
      <c r="J40" s="17">
        <v>160</v>
      </c>
      <c r="K40" s="17"/>
      <c r="L40" s="17"/>
      <c r="M40" s="17"/>
      <c r="N40" s="29"/>
      <c r="O40" s="30">
        <v>160</v>
      </c>
      <c r="P40" s="31">
        <f t="shared" si="1"/>
        <v>40.4355714285714</v>
      </c>
      <c r="Q40" s="32" t="s">
        <v>101</v>
      </c>
      <c r="R40" s="5"/>
    </row>
    <row r="41" customFormat="1" ht="22" customHeight="1" spans="1:18">
      <c r="A41" s="16" t="s">
        <v>126</v>
      </c>
      <c r="B41" s="16" t="s">
        <v>127</v>
      </c>
      <c r="C41" s="17">
        <v>80</v>
      </c>
      <c r="D41" s="17"/>
      <c r="E41" s="17">
        <v>5</v>
      </c>
      <c r="F41" s="17">
        <v>4</v>
      </c>
      <c r="G41" s="17"/>
      <c r="H41" s="17"/>
      <c r="I41" s="28">
        <f>SUM(C41:H41)</f>
        <v>89</v>
      </c>
      <c r="J41" s="17">
        <v>180</v>
      </c>
      <c r="K41" s="17">
        <v>0.2</v>
      </c>
      <c r="L41" s="17"/>
      <c r="M41" s="17"/>
      <c r="N41" s="29">
        <v>10</v>
      </c>
      <c r="O41" s="30">
        <v>190.2</v>
      </c>
      <c r="P41" s="31">
        <f t="shared" si="1"/>
        <v>40.2857142857143</v>
      </c>
      <c r="Q41" s="32" t="s">
        <v>101</v>
      </c>
      <c r="R41" s="5"/>
    </row>
    <row r="42" customFormat="1" ht="27" customHeight="1" spans="1:18">
      <c r="A42" s="16" t="s">
        <v>128</v>
      </c>
      <c r="B42" s="16" t="s">
        <v>129</v>
      </c>
      <c r="C42" s="17">
        <v>80</v>
      </c>
      <c r="D42" s="17" t="s">
        <v>104</v>
      </c>
      <c r="E42" s="17"/>
      <c r="F42" s="17">
        <v>3</v>
      </c>
      <c r="G42" s="17" t="s">
        <v>130</v>
      </c>
      <c r="H42" s="17"/>
      <c r="I42" s="28">
        <v>86.5</v>
      </c>
      <c r="J42" s="17">
        <v>180</v>
      </c>
      <c r="K42" s="17"/>
      <c r="L42" s="17"/>
      <c r="M42" s="17"/>
      <c r="N42" s="29"/>
      <c r="O42" s="30">
        <f>J42+K42+L42+M42+N42</f>
        <v>180</v>
      </c>
      <c r="P42" s="31">
        <f t="shared" si="1"/>
        <v>38.8071428571429</v>
      </c>
      <c r="Q42" s="32" t="s">
        <v>101</v>
      </c>
      <c r="R42" s="5"/>
    </row>
    <row r="43" customFormat="1" ht="29" customHeight="1" spans="1:18">
      <c r="A43" s="16" t="s">
        <v>131</v>
      </c>
      <c r="B43" s="16" t="s">
        <v>132</v>
      </c>
      <c r="C43" s="17" t="s">
        <v>56</v>
      </c>
      <c r="D43" s="17"/>
      <c r="E43" s="17" t="s">
        <v>133</v>
      </c>
      <c r="F43" s="17">
        <v>4</v>
      </c>
      <c r="G43" s="17" t="s">
        <v>134</v>
      </c>
      <c r="H43" s="17" t="s">
        <v>37</v>
      </c>
      <c r="I43" s="28">
        <v>95</v>
      </c>
      <c r="J43" s="17">
        <v>100</v>
      </c>
      <c r="K43" s="17"/>
      <c r="L43" s="17">
        <v>40</v>
      </c>
      <c r="M43" s="17"/>
      <c r="N43" s="29"/>
      <c r="O43" s="30">
        <f>J43+K43+L43+M43+N43</f>
        <v>140</v>
      </c>
      <c r="P43" s="31">
        <f t="shared" si="1"/>
        <v>38.5</v>
      </c>
      <c r="Q43" s="32" t="s">
        <v>101</v>
      </c>
      <c r="R43" s="5"/>
    </row>
    <row r="44" customFormat="1" ht="28" customHeight="1" spans="1:18">
      <c r="A44" s="16" t="s">
        <v>135</v>
      </c>
      <c r="B44" s="16" t="s">
        <v>136</v>
      </c>
      <c r="C44" s="17">
        <v>80</v>
      </c>
      <c r="D44" s="17"/>
      <c r="E44" s="17">
        <v>5</v>
      </c>
      <c r="F44" s="17">
        <v>4</v>
      </c>
      <c r="G44" s="17"/>
      <c r="H44" s="17"/>
      <c r="I44" s="28">
        <f>SUM(C44:H44)</f>
        <v>89</v>
      </c>
      <c r="J44" s="17">
        <v>80</v>
      </c>
      <c r="K44" s="17">
        <v>26.7</v>
      </c>
      <c r="L44" s="17"/>
      <c r="M44" s="17"/>
      <c r="N44" s="29">
        <v>40</v>
      </c>
      <c r="O44" s="30">
        <v>146.7</v>
      </c>
      <c r="P44" s="31">
        <f t="shared" si="1"/>
        <v>37.1785714285714</v>
      </c>
      <c r="Q44" s="32" t="s">
        <v>101</v>
      </c>
      <c r="R44" s="5"/>
    </row>
    <row r="45" s="1" customFormat="1" ht="24" customHeight="1" spans="1:18">
      <c r="A45" s="16" t="s">
        <v>137</v>
      </c>
      <c r="B45" s="16" t="s">
        <v>138</v>
      </c>
      <c r="C45" s="17">
        <v>81.5</v>
      </c>
      <c r="D45" s="17">
        <v>5</v>
      </c>
      <c r="E45" s="17">
        <v>5</v>
      </c>
      <c r="F45" s="17">
        <v>5</v>
      </c>
      <c r="G45" s="17" t="s">
        <v>109</v>
      </c>
      <c r="H45" s="17">
        <v>3</v>
      </c>
      <c r="I45" s="28">
        <v>100</v>
      </c>
      <c r="J45" s="17">
        <v>100</v>
      </c>
      <c r="K45" s="17"/>
      <c r="L45" s="17"/>
      <c r="M45" s="17"/>
      <c r="N45" s="29"/>
      <c r="O45" s="30">
        <v>100</v>
      </c>
      <c r="P45" s="31">
        <f t="shared" si="1"/>
        <v>37.1428571428571</v>
      </c>
      <c r="Q45" s="32" t="s">
        <v>101</v>
      </c>
      <c r="R45" s="33"/>
    </row>
    <row r="46" s="1" customFormat="1" ht="35" customHeight="1" spans="1:18">
      <c r="A46" s="16" t="s">
        <v>139</v>
      </c>
      <c r="B46" s="16" t="s">
        <v>140</v>
      </c>
      <c r="C46" s="17">
        <v>81.5</v>
      </c>
      <c r="D46" s="17"/>
      <c r="E46" s="17">
        <v>5</v>
      </c>
      <c r="F46" s="17">
        <v>5</v>
      </c>
      <c r="G46" s="17"/>
      <c r="H46" s="17"/>
      <c r="I46" s="28">
        <f>SUM(C46:H46)</f>
        <v>91.5</v>
      </c>
      <c r="J46" s="17">
        <v>120</v>
      </c>
      <c r="K46" s="17">
        <v>9</v>
      </c>
      <c r="L46" s="17"/>
      <c r="M46" s="17"/>
      <c r="N46" s="29"/>
      <c r="O46" s="30">
        <v>129</v>
      </c>
      <c r="P46" s="31">
        <f t="shared" si="1"/>
        <v>36.6642857142857</v>
      </c>
      <c r="Q46" s="32" t="s">
        <v>101</v>
      </c>
      <c r="R46" s="33"/>
    </row>
    <row r="47" s="1" customFormat="1" ht="26" customHeight="1" spans="1:18">
      <c r="A47" s="16" t="s">
        <v>141</v>
      </c>
      <c r="B47" s="16" t="s">
        <v>142</v>
      </c>
      <c r="C47" s="17">
        <v>80</v>
      </c>
      <c r="D47" s="17"/>
      <c r="E47" s="17"/>
      <c r="F47" s="17">
        <v>3</v>
      </c>
      <c r="G47" s="17"/>
      <c r="H47" s="17"/>
      <c r="I47" s="28">
        <f>SUM(C47:H47)</f>
        <v>83</v>
      </c>
      <c r="J47" s="17">
        <v>160</v>
      </c>
      <c r="K47" s="17"/>
      <c r="L47" s="17"/>
      <c r="M47" s="17"/>
      <c r="N47" s="29"/>
      <c r="O47" s="30">
        <v>160</v>
      </c>
      <c r="P47" s="31">
        <f t="shared" si="1"/>
        <v>36.3285714285714</v>
      </c>
      <c r="Q47" s="32" t="s">
        <v>101</v>
      </c>
      <c r="R47" s="33"/>
    </row>
    <row r="48" s="1" customFormat="1" ht="35" customHeight="1" spans="1:18">
      <c r="A48" s="16" t="s">
        <v>143</v>
      </c>
      <c r="B48" s="16" t="s">
        <v>144</v>
      </c>
      <c r="C48" s="17">
        <v>80</v>
      </c>
      <c r="D48" s="17" t="s">
        <v>34</v>
      </c>
      <c r="E48" s="17"/>
      <c r="F48" s="17">
        <v>4</v>
      </c>
      <c r="G48" s="17" t="s">
        <v>36</v>
      </c>
      <c r="H48" s="17" t="s">
        <v>37</v>
      </c>
      <c r="I48" s="28">
        <v>90</v>
      </c>
      <c r="J48" s="17">
        <v>120</v>
      </c>
      <c r="K48" s="17"/>
      <c r="L48" s="17">
        <v>10</v>
      </c>
      <c r="M48" s="17"/>
      <c r="N48" s="29"/>
      <c r="O48" s="30">
        <f>J48+K48+L48+M48+N48</f>
        <v>130</v>
      </c>
      <c r="P48" s="31">
        <f t="shared" si="1"/>
        <v>36.2857142857143</v>
      </c>
      <c r="Q48" s="32" t="s">
        <v>101</v>
      </c>
      <c r="R48" s="33"/>
    </row>
    <row r="49" s="1" customFormat="1" ht="21.75" customHeight="1" spans="1:18">
      <c r="A49" s="16" t="s">
        <v>145</v>
      </c>
      <c r="B49" s="16" t="s">
        <v>146</v>
      </c>
      <c r="C49" s="17">
        <v>80</v>
      </c>
      <c r="D49" s="17"/>
      <c r="E49" s="17"/>
      <c r="F49" s="17">
        <v>4</v>
      </c>
      <c r="G49" s="17"/>
      <c r="H49" s="17"/>
      <c r="I49" s="28">
        <v>84</v>
      </c>
      <c r="J49" s="17" t="s">
        <v>147</v>
      </c>
      <c r="K49" s="17">
        <v>15</v>
      </c>
      <c r="L49" s="17"/>
      <c r="M49" s="17"/>
      <c r="N49" s="29"/>
      <c r="O49" s="30">
        <v>155</v>
      </c>
      <c r="P49" s="31">
        <f t="shared" si="1"/>
        <v>36.2714285714286</v>
      </c>
      <c r="Q49" s="32" t="s">
        <v>101</v>
      </c>
      <c r="R49" s="33"/>
    </row>
    <row r="50" s="1" customFormat="1" ht="31" customHeight="1" spans="1:18">
      <c r="A50" s="16" t="s">
        <v>148</v>
      </c>
      <c r="B50" s="16" t="s">
        <v>149</v>
      </c>
      <c r="C50" s="17">
        <v>80</v>
      </c>
      <c r="D50" s="17"/>
      <c r="E50" s="17"/>
      <c r="F50" s="17">
        <v>4</v>
      </c>
      <c r="G50" s="17" t="s">
        <v>112</v>
      </c>
      <c r="H50" s="17">
        <v>3</v>
      </c>
      <c r="I50" s="28">
        <v>88</v>
      </c>
      <c r="J50" s="17">
        <v>120</v>
      </c>
      <c r="K50" s="17" t="s">
        <v>150</v>
      </c>
      <c r="L50" s="17"/>
      <c r="M50" s="17"/>
      <c r="N50" s="29"/>
      <c r="O50" s="30">
        <v>130.2</v>
      </c>
      <c r="P50" s="31">
        <f t="shared" si="1"/>
        <v>35.7</v>
      </c>
      <c r="Q50" s="32" t="s">
        <v>101</v>
      </c>
      <c r="R50" s="33"/>
    </row>
    <row r="51" s="1" customFormat="1" ht="27" customHeight="1" spans="1:18">
      <c r="A51" s="16" t="s">
        <v>151</v>
      </c>
      <c r="B51" s="16" t="s">
        <v>152</v>
      </c>
      <c r="C51" s="17" t="s">
        <v>87</v>
      </c>
      <c r="D51" s="17">
        <v>2</v>
      </c>
      <c r="E51" s="17"/>
      <c r="F51" s="17">
        <v>4</v>
      </c>
      <c r="G51" s="17" t="s">
        <v>112</v>
      </c>
      <c r="H51" s="17"/>
      <c r="I51" s="28">
        <v>88</v>
      </c>
      <c r="J51" s="17">
        <v>120</v>
      </c>
      <c r="K51" s="17" t="s">
        <v>153</v>
      </c>
      <c r="L51" s="17"/>
      <c r="M51" s="17"/>
      <c r="N51" s="29"/>
      <c r="O51" s="30">
        <v>129.75</v>
      </c>
      <c r="P51" s="31">
        <f t="shared" si="1"/>
        <v>35.6678571428571</v>
      </c>
      <c r="Q51" s="32" t="s">
        <v>101</v>
      </c>
      <c r="R51" s="33"/>
    </row>
    <row r="52" s="1" customFormat="1" ht="21.75" customHeight="1" spans="1:18">
      <c r="A52" s="16" t="s">
        <v>154</v>
      </c>
      <c r="B52" s="16" t="s">
        <v>155</v>
      </c>
      <c r="C52" s="17">
        <v>80</v>
      </c>
      <c r="D52" s="17"/>
      <c r="E52" s="17"/>
      <c r="F52" s="17">
        <v>3</v>
      </c>
      <c r="G52" s="17"/>
      <c r="H52" s="17"/>
      <c r="I52" s="28">
        <v>83</v>
      </c>
      <c r="J52" s="17">
        <v>120</v>
      </c>
      <c r="K52" s="17"/>
      <c r="L52" s="17">
        <f>20+10</f>
        <v>30</v>
      </c>
      <c r="M52" s="17"/>
      <c r="N52" s="29"/>
      <c r="O52" s="30">
        <f>J52+K52+L52+M52+N52</f>
        <v>150</v>
      </c>
      <c r="P52" s="31">
        <f t="shared" si="1"/>
        <v>35.6142857142857</v>
      </c>
      <c r="Q52" s="32" t="s">
        <v>101</v>
      </c>
      <c r="R52" s="33"/>
    </row>
    <row r="53" s="1" customFormat="1" ht="38" customHeight="1" spans="1:18">
      <c r="A53" s="16" t="s">
        <v>156</v>
      </c>
      <c r="B53" s="16" t="s">
        <v>157</v>
      </c>
      <c r="C53" s="17">
        <v>80</v>
      </c>
      <c r="D53" s="17" t="s">
        <v>34</v>
      </c>
      <c r="E53" s="17"/>
      <c r="F53" s="17">
        <v>4</v>
      </c>
      <c r="G53" s="17"/>
      <c r="H53" s="17"/>
      <c r="I53" s="28">
        <v>86</v>
      </c>
      <c r="J53" s="17">
        <v>120</v>
      </c>
      <c r="K53" s="17" t="s">
        <v>158</v>
      </c>
      <c r="L53" s="17"/>
      <c r="M53" s="17"/>
      <c r="N53" s="29"/>
      <c r="O53" s="30">
        <v>130</v>
      </c>
      <c r="P53" s="31">
        <f t="shared" si="1"/>
        <v>35.0857142857143</v>
      </c>
      <c r="Q53" s="32" t="s">
        <v>101</v>
      </c>
      <c r="R53" s="33"/>
    </row>
    <row r="54" s="1" customFormat="1" ht="21.75" customHeight="1" spans="1:18">
      <c r="A54" s="16" t="s">
        <v>159</v>
      </c>
      <c r="B54" s="16" t="s">
        <v>160</v>
      </c>
      <c r="C54" s="17">
        <v>80</v>
      </c>
      <c r="D54" s="17"/>
      <c r="E54" s="17"/>
      <c r="F54" s="17">
        <v>4</v>
      </c>
      <c r="G54" s="17"/>
      <c r="H54" s="17"/>
      <c r="I54" s="28">
        <f>SUM(C54:H54)</f>
        <v>84</v>
      </c>
      <c r="J54" s="17">
        <v>120</v>
      </c>
      <c r="K54" s="17">
        <v>16</v>
      </c>
      <c r="L54" s="17"/>
      <c r="M54" s="17"/>
      <c r="N54" s="29"/>
      <c r="O54" s="30">
        <v>137</v>
      </c>
      <c r="P54" s="31">
        <f t="shared" si="1"/>
        <v>34.9857142857143</v>
      </c>
      <c r="Q54" s="32" t="s">
        <v>101</v>
      </c>
      <c r="R54" s="33"/>
    </row>
    <row r="55" s="1" customFormat="1" ht="30" customHeight="1" spans="1:18">
      <c r="A55" s="16" t="s">
        <v>161</v>
      </c>
      <c r="B55" s="16" t="s">
        <v>162</v>
      </c>
      <c r="C55" s="17" t="s">
        <v>87</v>
      </c>
      <c r="D55" s="17"/>
      <c r="E55" s="17" t="s">
        <v>163</v>
      </c>
      <c r="F55" s="17">
        <v>4</v>
      </c>
      <c r="G55" s="17"/>
      <c r="H55" s="17"/>
      <c r="I55" s="28">
        <v>90</v>
      </c>
      <c r="J55" s="17"/>
      <c r="K55" s="17"/>
      <c r="L55" s="17">
        <f>72+15+0.167</f>
        <v>87.167</v>
      </c>
      <c r="M55" s="17">
        <v>20</v>
      </c>
      <c r="N55" s="29"/>
      <c r="O55" s="30">
        <f>J55+K55+L55+M55+N55</f>
        <v>107.167</v>
      </c>
      <c r="P55" s="31">
        <f t="shared" si="1"/>
        <v>34.6547857142857</v>
      </c>
      <c r="Q55" s="32" t="s">
        <v>101</v>
      </c>
      <c r="R55" s="33"/>
    </row>
    <row r="56" s="1" customFormat="1" ht="33" customHeight="1" spans="1:18">
      <c r="A56" s="16" t="s">
        <v>164</v>
      </c>
      <c r="B56" s="16" t="s">
        <v>165</v>
      </c>
      <c r="C56" s="17">
        <v>80</v>
      </c>
      <c r="D56" s="17"/>
      <c r="E56" s="17"/>
      <c r="F56" s="17">
        <v>4</v>
      </c>
      <c r="G56" s="17"/>
      <c r="H56" s="17"/>
      <c r="I56" s="28">
        <v>84</v>
      </c>
      <c r="J56" s="17">
        <v>120</v>
      </c>
      <c r="K56" s="17"/>
      <c r="L56" s="17"/>
      <c r="M56" s="17"/>
      <c r="N56" s="29"/>
      <c r="O56" s="30">
        <v>120</v>
      </c>
      <c r="P56" s="31">
        <f t="shared" si="1"/>
        <v>33.7714285714286</v>
      </c>
      <c r="Q56" s="32" t="s">
        <v>101</v>
      </c>
      <c r="R56" s="33"/>
    </row>
    <row r="57" s="1" customFormat="1" ht="24" customHeight="1" spans="1:18">
      <c r="A57" s="16" t="s">
        <v>166</v>
      </c>
      <c r="B57" s="16" t="s">
        <v>167</v>
      </c>
      <c r="C57" s="17">
        <v>80</v>
      </c>
      <c r="D57" s="17"/>
      <c r="E57" s="17"/>
      <c r="F57" s="17">
        <v>4</v>
      </c>
      <c r="G57" s="17"/>
      <c r="H57" s="17"/>
      <c r="I57" s="28">
        <v>84</v>
      </c>
      <c r="J57" s="17">
        <v>120</v>
      </c>
      <c r="K57" s="17"/>
      <c r="L57" s="17"/>
      <c r="M57" s="17"/>
      <c r="N57" s="29"/>
      <c r="O57" s="30">
        <v>120</v>
      </c>
      <c r="P57" s="31">
        <f t="shared" si="1"/>
        <v>33.7714285714286</v>
      </c>
      <c r="Q57" s="32" t="s">
        <v>101</v>
      </c>
      <c r="R57" s="33"/>
    </row>
    <row r="58" s="1" customFormat="1" ht="20" customHeight="1" spans="1:18">
      <c r="A58" s="16" t="s">
        <v>168</v>
      </c>
      <c r="B58" s="16" t="s">
        <v>169</v>
      </c>
      <c r="C58" s="17">
        <v>81.5</v>
      </c>
      <c r="D58" s="17">
        <v>2</v>
      </c>
      <c r="E58" s="17"/>
      <c r="F58" s="17">
        <v>4</v>
      </c>
      <c r="G58" s="17"/>
      <c r="H58" s="17"/>
      <c r="I58" s="28">
        <f>SUM(C58:H58)</f>
        <v>87.5</v>
      </c>
      <c r="J58" s="17">
        <v>100</v>
      </c>
      <c r="K58" s="17"/>
      <c r="L58" s="17"/>
      <c r="M58" s="17"/>
      <c r="N58" s="29"/>
      <c r="O58" s="30">
        <v>100</v>
      </c>
      <c r="P58" s="31">
        <f t="shared" si="1"/>
        <v>33.3928571428571</v>
      </c>
      <c r="Q58" s="32" t="s">
        <v>101</v>
      </c>
      <c r="R58" s="33"/>
    </row>
    <row r="59" s="1" customFormat="1" ht="23" customHeight="1" spans="1:18">
      <c r="A59" s="16" t="s">
        <v>170</v>
      </c>
      <c r="B59" s="16" t="s">
        <v>171</v>
      </c>
      <c r="C59" s="17">
        <v>80</v>
      </c>
      <c r="D59" s="17">
        <v>6</v>
      </c>
      <c r="E59" s="17"/>
      <c r="F59" s="17">
        <v>3</v>
      </c>
      <c r="G59" s="17">
        <v>4.5</v>
      </c>
      <c r="H59" s="17"/>
      <c r="I59" s="28">
        <f>SUM(C59:H59)</f>
        <v>93.5</v>
      </c>
      <c r="J59" s="17">
        <v>60</v>
      </c>
      <c r="K59" s="17"/>
      <c r="L59" s="17"/>
      <c r="M59" s="17"/>
      <c r="N59" s="29">
        <v>10</v>
      </c>
      <c r="O59" s="30">
        <v>70</v>
      </c>
      <c r="P59" s="31">
        <f t="shared" si="1"/>
        <v>33.05</v>
      </c>
      <c r="Q59" s="32" t="s">
        <v>101</v>
      </c>
      <c r="R59" s="33"/>
    </row>
    <row r="60" s="1" customFormat="1" ht="18" customHeight="1" spans="1:18">
      <c r="A60" s="16" t="s">
        <v>172</v>
      </c>
      <c r="B60" s="16" t="s">
        <v>173</v>
      </c>
      <c r="C60" s="17">
        <v>80</v>
      </c>
      <c r="D60" s="17" t="s">
        <v>104</v>
      </c>
      <c r="E60" s="17"/>
      <c r="F60" s="17">
        <v>3</v>
      </c>
      <c r="G60" s="17"/>
      <c r="H60" s="17"/>
      <c r="I60" s="28">
        <v>85</v>
      </c>
      <c r="J60" s="17">
        <v>90</v>
      </c>
      <c r="K60" s="17"/>
      <c r="L60" s="17">
        <v>2.5</v>
      </c>
      <c r="M60" s="17"/>
      <c r="N60" s="29"/>
      <c r="O60" s="30">
        <f>J60+K60+L60+M60+N60</f>
        <v>92.5</v>
      </c>
      <c r="P60" s="31">
        <f t="shared" si="1"/>
        <v>32.1071428571429</v>
      </c>
      <c r="Q60" s="32" t="s">
        <v>101</v>
      </c>
      <c r="R60" s="33"/>
    </row>
    <row r="61" s="1" customFormat="1" ht="28" customHeight="1" spans="1:18">
      <c r="A61" s="16" t="s">
        <v>174</v>
      </c>
      <c r="B61" s="16" t="s">
        <v>175</v>
      </c>
      <c r="C61" s="18" t="s">
        <v>40</v>
      </c>
      <c r="D61" s="17"/>
      <c r="E61" s="17"/>
      <c r="F61" s="17">
        <v>4</v>
      </c>
      <c r="G61" s="17"/>
      <c r="H61" s="17"/>
      <c r="I61" s="28">
        <v>85.5</v>
      </c>
      <c r="J61" s="17" t="s">
        <v>176</v>
      </c>
      <c r="K61" s="17">
        <v>9</v>
      </c>
      <c r="L61" s="17"/>
      <c r="M61" s="17"/>
      <c r="N61" s="29"/>
      <c r="O61" s="30">
        <v>89</v>
      </c>
      <c r="P61" s="31">
        <f t="shared" si="1"/>
        <v>32.0071428571429</v>
      </c>
      <c r="Q61" s="32" t="s">
        <v>101</v>
      </c>
      <c r="R61" s="33"/>
    </row>
    <row r="62" s="1" customFormat="1" ht="27" customHeight="1" spans="1:18">
      <c r="A62" s="16" t="s">
        <v>177</v>
      </c>
      <c r="B62" s="16" t="s">
        <v>178</v>
      </c>
      <c r="C62" s="17">
        <v>81.5</v>
      </c>
      <c r="D62" s="17">
        <v>5</v>
      </c>
      <c r="E62" s="17">
        <v>5</v>
      </c>
      <c r="F62" s="17">
        <v>5</v>
      </c>
      <c r="G62" s="17">
        <v>0.19</v>
      </c>
      <c r="H62" s="17">
        <v>3</v>
      </c>
      <c r="I62" s="28">
        <f>SUM(C62:H62)</f>
        <v>99.69</v>
      </c>
      <c r="J62" s="17">
        <v>20</v>
      </c>
      <c r="K62" s="17"/>
      <c r="L62" s="17"/>
      <c r="M62" s="17"/>
      <c r="N62" s="29">
        <v>9</v>
      </c>
      <c r="O62" s="30">
        <v>29</v>
      </c>
      <c r="P62" s="31">
        <f t="shared" si="1"/>
        <v>31.9784285714286</v>
      </c>
      <c r="Q62" s="32" t="s">
        <v>101</v>
      </c>
      <c r="R62" s="33"/>
    </row>
    <row r="63" s="1" customFormat="1" ht="27" customHeight="1" spans="1:18">
      <c r="A63" s="16" t="s">
        <v>179</v>
      </c>
      <c r="B63" s="16" t="s">
        <v>180</v>
      </c>
      <c r="C63" s="17" t="s">
        <v>87</v>
      </c>
      <c r="D63" s="17"/>
      <c r="E63" s="17"/>
      <c r="F63" s="17">
        <v>4</v>
      </c>
      <c r="G63" s="17"/>
      <c r="H63" s="17"/>
      <c r="I63" s="28">
        <v>85</v>
      </c>
      <c r="J63" s="17">
        <v>60</v>
      </c>
      <c r="K63" s="17"/>
      <c r="L63" s="17">
        <v>12</v>
      </c>
      <c r="M63" s="17"/>
      <c r="N63" s="29"/>
      <c r="O63" s="30">
        <f>J63+K63+L63+M63+N63</f>
        <v>72</v>
      </c>
      <c r="P63" s="31">
        <f t="shared" si="1"/>
        <v>30.6428571428571</v>
      </c>
      <c r="Q63" s="32" t="s">
        <v>101</v>
      </c>
      <c r="R63" s="33"/>
    </row>
    <row r="64" s="1" customFormat="1" ht="30" customHeight="1" spans="1:18">
      <c r="A64" s="16" t="s">
        <v>181</v>
      </c>
      <c r="B64" s="16" t="s">
        <v>182</v>
      </c>
      <c r="C64" s="17">
        <v>80</v>
      </c>
      <c r="D64" s="17"/>
      <c r="E64" s="17"/>
      <c r="F64" s="17">
        <v>3</v>
      </c>
      <c r="G64" s="17"/>
      <c r="H64" s="17"/>
      <c r="I64" s="28">
        <f>SUM(C64:H64)</f>
        <v>83</v>
      </c>
      <c r="J64" s="17">
        <v>60</v>
      </c>
      <c r="K64" s="17"/>
      <c r="L64" s="17"/>
      <c r="M64" s="17"/>
      <c r="N64" s="29">
        <v>15</v>
      </c>
      <c r="O64" s="30">
        <v>75</v>
      </c>
      <c r="P64" s="31">
        <f t="shared" si="1"/>
        <v>30.2571428571429</v>
      </c>
      <c r="Q64" s="32" t="s">
        <v>101</v>
      </c>
      <c r="R64" s="33"/>
    </row>
    <row r="65" s="1" customFormat="1" ht="30" customHeight="1" spans="1:18">
      <c r="A65" s="16" t="s">
        <v>183</v>
      </c>
      <c r="B65" s="16" t="s">
        <v>184</v>
      </c>
      <c r="C65" s="17" t="s">
        <v>56</v>
      </c>
      <c r="D65" s="17" t="s">
        <v>34</v>
      </c>
      <c r="E65" s="17"/>
      <c r="F65" s="17">
        <v>3</v>
      </c>
      <c r="G65" s="17"/>
      <c r="H65" s="17"/>
      <c r="I65" s="28">
        <v>86.5</v>
      </c>
      <c r="J65" s="17">
        <v>60</v>
      </c>
      <c r="K65" s="17"/>
      <c r="L65" s="17"/>
      <c r="M65" s="17"/>
      <c r="N65" s="29"/>
      <c r="O65" s="30">
        <f>J65+K65+L65+M65+N65</f>
        <v>60</v>
      </c>
      <c r="P65" s="31">
        <f t="shared" si="1"/>
        <v>30.2357142857143</v>
      </c>
      <c r="Q65" s="32" t="s">
        <v>101</v>
      </c>
      <c r="R65" s="33"/>
    </row>
    <row r="66" s="1" customFormat="1" ht="27" customHeight="1" spans="1:18">
      <c r="A66" s="16" t="s">
        <v>185</v>
      </c>
      <c r="B66" s="16" t="s">
        <v>186</v>
      </c>
      <c r="C66" s="17" t="s">
        <v>87</v>
      </c>
      <c r="D66" s="17" t="s">
        <v>34</v>
      </c>
      <c r="E66" s="17"/>
      <c r="F66" s="17">
        <v>4</v>
      </c>
      <c r="G66" s="17" t="s">
        <v>187</v>
      </c>
      <c r="H66" s="17"/>
      <c r="I66" s="28">
        <v>88</v>
      </c>
      <c r="J66" s="17"/>
      <c r="K66" s="17">
        <f>9+1.5</f>
        <v>10.5</v>
      </c>
      <c r="L66" s="17"/>
      <c r="M66" s="17">
        <v>40</v>
      </c>
      <c r="N66" s="29">
        <v>0</v>
      </c>
      <c r="O66" s="30">
        <f>J66+K66+L66+M66+N66</f>
        <v>50.5</v>
      </c>
      <c r="P66" s="31">
        <f t="shared" si="1"/>
        <v>30.0071428571429</v>
      </c>
      <c r="Q66" s="32" t="s">
        <v>101</v>
      </c>
      <c r="R66" s="33"/>
    </row>
    <row r="67" s="1" customFormat="1" ht="27" customHeight="1" spans="1:18">
      <c r="A67" s="16" t="s">
        <v>188</v>
      </c>
      <c r="B67" s="16" t="s">
        <v>189</v>
      </c>
      <c r="C67" s="17">
        <v>81.5</v>
      </c>
      <c r="D67" s="17">
        <v>10</v>
      </c>
      <c r="E67" s="17"/>
      <c r="F67" s="17">
        <v>3</v>
      </c>
      <c r="G67" s="17">
        <v>6</v>
      </c>
      <c r="H67" s="17"/>
      <c r="I67" s="28">
        <v>100</v>
      </c>
      <c r="J67" s="17"/>
      <c r="K67" s="17"/>
      <c r="L67" s="17"/>
      <c r="M67" s="17"/>
      <c r="N67" s="29"/>
      <c r="O67" s="30">
        <v>0</v>
      </c>
      <c r="P67" s="31">
        <f t="shared" si="1"/>
        <v>30</v>
      </c>
      <c r="Q67" s="32" t="s">
        <v>101</v>
      </c>
      <c r="R67" s="33"/>
    </row>
    <row r="68" s="1" customFormat="1" ht="32" customHeight="1" spans="1:18">
      <c r="A68" s="16" t="s">
        <v>148</v>
      </c>
      <c r="B68" s="16" t="s">
        <v>190</v>
      </c>
      <c r="C68" s="17" t="s">
        <v>87</v>
      </c>
      <c r="D68" s="17" t="s">
        <v>191</v>
      </c>
      <c r="E68" s="17"/>
      <c r="F68" s="17">
        <v>5</v>
      </c>
      <c r="G68" s="17"/>
      <c r="H68" s="17"/>
      <c r="I68" s="28">
        <v>88</v>
      </c>
      <c r="J68" s="17">
        <v>20</v>
      </c>
      <c r="K68" s="17" t="s">
        <v>192</v>
      </c>
      <c r="L68" s="17"/>
      <c r="M68" s="17"/>
      <c r="N68" s="29"/>
      <c r="O68" s="30">
        <v>44</v>
      </c>
      <c r="P68" s="31">
        <f t="shared" si="1"/>
        <v>29.5428571428571</v>
      </c>
      <c r="Q68" s="32" t="s">
        <v>101</v>
      </c>
      <c r="R68" s="33"/>
    </row>
    <row r="69" s="1" customFormat="1" ht="21.75" customHeight="1" spans="1:18">
      <c r="A69" s="16" t="s">
        <v>193</v>
      </c>
      <c r="B69" s="16" t="s">
        <v>194</v>
      </c>
      <c r="C69" s="17">
        <v>80</v>
      </c>
      <c r="D69" s="17">
        <v>2</v>
      </c>
      <c r="E69" s="17"/>
      <c r="F69" s="17">
        <v>5</v>
      </c>
      <c r="G69" s="17"/>
      <c r="H69" s="17">
        <v>3</v>
      </c>
      <c r="I69" s="28">
        <f>SUM(C69:H69)</f>
        <v>90</v>
      </c>
      <c r="J69" s="17"/>
      <c r="K69" s="17">
        <v>15</v>
      </c>
      <c r="L69" s="17"/>
      <c r="M69" s="17"/>
      <c r="N69" s="29">
        <v>20</v>
      </c>
      <c r="O69" s="30">
        <v>35</v>
      </c>
      <c r="P69" s="31">
        <f t="shared" si="1"/>
        <v>29.5</v>
      </c>
      <c r="Q69" s="32" t="s">
        <v>101</v>
      </c>
      <c r="R69" s="33"/>
    </row>
    <row r="70" s="1" customFormat="1" ht="44" customHeight="1" spans="1:18">
      <c r="A70" s="16" t="s">
        <v>195</v>
      </c>
      <c r="B70" s="16" t="s">
        <v>196</v>
      </c>
      <c r="C70" s="17">
        <v>80</v>
      </c>
      <c r="D70" s="17" t="s">
        <v>34</v>
      </c>
      <c r="E70" s="17"/>
      <c r="F70" s="17">
        <v>4</v>
      </c>
      <c r="G70" s="17" t="s">
        <v>197</v>
      </c>
      <c r="H70" s="17">
        <v>3</v>
      </c>
      <c r="I70" s="28">
        <v>91</v>
      </c>
      <c r="J70" s="17"/>
      <c r="K70" s="17"/>
      <c r="L70" s="17">
        <v>30</v>
      </c>
      <c r="M70" s="17"/>
      <c r="N70" s="29"/>
      <c r="O70" s="30">
        <v>30</v>
      </c>
      <c r="P70" s="31">
        <f t="shared" si="1"/>
        <v>29.4428571428571</v>
      </c>
      <c r="Q70" s="32" t="s">
        <v>101</v>
      </c>
      <c r="R70" s="33"/>
    </row>
    <row r="71" s="1" customFormat="1" ht="30" customHeight="1" spans="1:18">
      <c r="A71" s="16" t="s">
        <v>198</v>
      </c>
      <c r="B71" s="16" t="s">
        <v>199</v>
      </c>
      <c r="C71" s="17">
        <v>80</v>
      </c>
      <c r="D71" s="17"/>
      <c r="E71" s="17"/>
      <c r="F71" s="17">
        <v>3</v>
      </c>
      <c r="G71" s="17"/>
      <c r="H71" s="17"/>
      <c r="I71" s="28">
        <v>83</v>
      </c>
      <c r="J71" s="17">
        <v>50</v>
      </c>
      <c r="K71" s="17"/>
      <c r="L71" s="17">
        <v>12</v>
      </c>
      <c r="M71" s="17"/>
      <c r="N71" s="29"/>
      <c r="O71" s="30">
        <f>J71+K71+L71+M71+N71</f>
        <v>62</v>
      </c>
      <c r="P71" s="31">
        <f t="shared" ref="P71:P102" si="2">I71*0.3+(O71/9.8)*0.7</f>
        <v>29.3285714285714</v>
      </c>
      <c r="Q71" s="32" t="s">
        <v>101</v>
      </c>
      <c r="R71" s="33"/>
    </row>
    <row r="72" s="1" customFormat="1" ht="39" customHeight="1" spans="1:18">
      <c r="A72" s="16" t="s">
        <v>200</v>
      </c>
      <c r="B72" s="16" t="s">
        <v>201</v>
      </c>
      <c r="C72" s="17">
        <v>80</v>
      </c>
      <c r="D72" s="17"/>
      <c r="E72" s="17"/>
      <c r="F72" s="17">
        <v>4</v>
      </c>
      <c r="G72" s="17" t="s">
        <v>134</v>
      </c>
      <c r="H72" s="17"/>
      <c r="I72" s="28">
        <v>85.5</v>
      </c>
      <c r="J72" s="17"/>
      <c r="K72" s="17"/>
      <c r="L72" s="17">
        <v>50</v>
      </c>
      <c r="M72" s="17"/>
      <c r="N72" s="29"/>
      <c r="O72" s="30">
        <f>J72+K72+L72+M72+N72</f>
        <v>50</v>
      </c>
      <c r="P72" s="31">
        <f t="shared" si="2"/>
        <v>29.2214285714286</v>
      </c>
      <c r="Q72" s="32" t="s">
        <v>101</v>
      </c>
      <c r="R72" s="33"/>
    </row>
    <row r="73" s="1" customFormat="1" ht="30" customHeight="1" spans="1:18">
      <c r="A73" s="16" t="s">
        <v>202</v>
      </c>
      <c r="B73" s="16" t="s">
        <v>203</v>
      </c>
      <c r="C73" s="17" t="s">
        <v>56</v>
      </c>
      <c r="D73" s="17" t="s">
        <v>204</v>
      </c>
      <c r="E73" s="17" t="s">
        <v>205</v>
      </c>
      <c r="F73" s="17">
        <v>5</v>
      </c>
      <c r="G73" s="17"/>
      <c r="H73" s="17"/>
      <c r="I73" s="28">
        <v>96.5</v>
      </c>
      <c r="J73" s="17"/>
      <c r="K73" s="17"/>
      <c r="L73" s="17"/>
      <c r="M73" s="17"/>
      <c r="N73" s="29"/>
      <c r="O73" s="30">
        <f>J73+K73+L73+M73+N73</f>
        <v>0</v>
      </c>
      <c r="P73" s="31">
        <f t="shared" si="2"/>
        <v>28.95</v>
      </c>
      <c r="Q73" s="32" t="s">
        <v>101</v>
      </c>
      <c r="R73" s="33"/>
    </row>
    <row r="74" s="1" customFormat="1" ht="21.75" customHeight="1" spans="1:18">
      <c r="A74" s="16" t="s">
        <v>206</v>
      </c>
      <c r="B74" s="16" t="s">
        <v>207</v>
      </c>
      <c r="C74" s="17">
        <v>81</v>
      </c>
      <c r="D74" s="17"/>
      <c r="E74" s="17"/>
      <c r="F74" s="17">
        <v>4</v>
      </c>
      <c r="G74" s="17">
        <v>7.69</v>
      </c>
      <c r="H74" s="17">
        <v>3</v>
      </c>
      <c r="I74" s="28">
        <f>SUM(C74:H74)</f>
        <v>95.69</v>
      </c>
      <c r="J74" s="17"/>
      <c r="K74" s="17"/>
      <c r="L74" s="17"/>
      <c r="M74" s="17"/>
      <c r="N74" s="29"/>
      <c r="O74" s="30">
        <v>0</v>
      </c>
      <c r="P74" s="31">
        <f t="shared" si="2"/>
        <v>28.707</v>
      </c>
      <c r="Q74" s="32" t="s">
        <v>101</v>
      </c>
      <c r="R74" s="33"/>
    </row>
    <row r="75" s="1" customFormat="1" ht="34" customHeight="1" spans="1:18">
      <c r="A75" s="16" t="s">
        <v>208</v>
      </c>
      <c r="B75" s="16" t="s">
        <v>209</v>
      </c>
      <c r="C75" s="17">
        <v>81.5</v>
      </c>
      <c r="D75" s="17">
        <v>2</v>
      </c>
      <c r="E75" s="17"/>
      <c r="F75" s="17">
        <v>4</v>
      </c>
      <c r="G75" s="17">
        <v>5</v>
      </c>
      <c r="H75" s="17">
        <v>3</v>
      </c>
      <c r="I75" s="28">
        <f>SUM(C75:H75)</f>
        <v>95.5</v>
      </c>
      <c r="J75" s="17"/>
      <c r="K75" s="17"/>
      <c r="L75" s="17"/>
      <c r="M75" s="17"/>
      <c r="N75" s="29"/>
      <c r="O75" s="30">
        <v>0</v>
      </c>
      <c r="P75" s="31">
        <f t="shared" si="2"/>
        <v>28.65</v>
      </c>
      <c r="Q75" s="32" t="s">
        <v>101</v>
      </c>
      <c r="R75" s="33"/>
    </row>
    <row r="76" s="1" customFormat="1" ht="31" customHeight="1" spans="1:18">
      <c r="A76" s="16" t="s">
        <v>210</v>
      </c>
      <c r="B76" s="16" t="s">
        <v>211</v>
      </c>
      <c r="C76" s="17">
        <v>80</v>
      </c>
      <c r="D76" s="17">
        <v>5</v>
      </c>
      <c r="E76" s="17">
        <v>5</v>
      </c>
      <c r="F76" s="17">
        <v>5</v>
      </c>
      <c r="G76" s="17"/>
      <c r="H76" s="17"/>
      <c r="I76" s="28">
        <f>SUM(C76:H76)</f>
        <v>95</v>
      </c>
      <c r="J76" s="17"/>
      <c r="K76" s="17"/>
      <c r="L76" s="17"/>
      <c r="M76" s="17"/>
      <c r="N76" s="29"/>
      <c r="O76" s="30">
        <v>0</v>
      </c>
      <c r="P76" s="31">
        <f t="shared" si="2"/>
        <v>28.5</v>
      </c>
      <c r="Q76" s="32" t="s">
        <v>101</v>
      </c>
      <c r="R76" s="33"/>
    </row>
    <row r="77" s="1" customFormat="1" ht="32" customHeight="1" spans="1:18">
      <c r="A77" s="16" t="s">
        <v>212</v>
      </c>
      <c r="B77" s="16" t="s">
        <v>213</v>
      </c>
      <c r="C77" s="17" t="s">
        <v>87</v>
      </c>
      <c r="D77" s="17"/>
      <c r="E77" s="17"/>
      <c r="F77" s="17">
        <v>4</v>
      </c>
      <c r="G77" s="17"/>
      <c r="H77" s="17"/>
      <c r="I77" s="28">
        <v>85</v>
      </c>
      <c r="J77" s="17">
        <v>40</v>
      </c>
      <c r="K77" s="17"/>
      <c r="L77" s="17"/>
      <c r="M77" s="17"/>
      <c r="N77" s="29"/>
      <c r="O77" s="30">
        <v>40</v>
      </c>
      <c r="P77" s="31">
        <f t="shared" si="2"/>
        <v>28.3571428571429</v>
      </c>
      <c r="Q77" s="32" t="s">
        <v>101</v>
      </c>
      <c r="R77" s="33"/>
    </row>
    <row r="78" s="1" customFormat="1" ht="30" customHeight="1" spans="1:18">
      <c r="A78" s="16" t="s">
        <v>214</v>
      </c>
      <c r="B78" s="16" t="s">
        <v>215</v>
      </c>
      <c r="C78" s="17">
        <v>80</v>
      </c>
      <c r="D78" s="17" t="s">
        <v>216</v>
      </c>
      <c r="E78" s="17"/>
      <c r="F78" s="17">
        <v>4</v>
      </c>
      <c r="G78" s="17"/>
      <c r="H78" s="17"/>
      <c r="I78" s="28">
        <v>90</v>
      </c>
      <c r="J78" s="17"/>
      <c r="K78" s="17">
        <v>15</v>
      </c>
      <c r="L78" s="17"/>
      <c r="M78" s="17"/>
      <c r="N78" s="29"/>
      <c r="O78" s="30">
        <v>15</v>
      </c>
      <c r="P78" s="31">
        <f t="shared" si="2"/>
        <v>28.0714285714286</v>
      </c>
      <c r="Q78" s="32" t="s">
        <v>101</v>
      </c>
      <c r="R78" s="33"/>
    </row>
    <row r="79" s="1" customFormat="1" ht="28" customHeight="1" spans="1:18">
      <c r="A79" s="16" t="s">
        <v>217</v>
      </c>
      <c r="B79" s="16" t="s">
        <v>218</v>
      </c>
      <c r="C79" s="17">
        <v>80</v>
      </c>
      <c r="D79" s="17">
        <v>0</v>
      </c>
      <c r="E79" s="17">
        <v>0</v>
      </c>
      <c r="F79" s="17">
        <v>4</v>
      </c>
      <c r="G79" s="17">
        <v>0</v>
      </c>
      <c r="H79" s="17">
        <v>0</v>
      </c>
      <c r="I79" s="28">
        <v>84</v>
      </c>
      <c r="J79" s="17">
        <v>0</v>
      </c>
      <c r="K79" s="17">
        <v>40</v>
      </c>
      <c r="L79" s="17">
        <v>0</v>
      </c>
      <c r="M79" s="17">
        <v>0</v>
      </c>
      <c r="N79" s="29"/>
      <c r="O79" s="30">
        <f>J79+K79+L79+M79+N79</f>
        <v>40</v>
      </c>
      <c r="P79" s="31">
        <f t="shared" si="2"/>
        <v>28.0571428571429</v>
      </c>
      <c r="Q79" s="32" t="s">
        <v>101</v>
      </c>
      <c r="R79" s="33"/>
    </row>
    <row r="80" s="1" customFormat="1" ht="28" customHeight="1" spans="1:18">
      <c r="A80" s="16" t="s">
        <v>219</v>
      </c>
      <c r="B80" s="16" t="s">
        <v>220</v>
      </c>
      <c r="C80" s="17">
        <v>80</v>
      </c>
      <c r="D80" s="17">
        <v>0</v>
      </c>
      <c r="E80" s="17">
        <v>0</v>
      </c>
      <c r="F80" s="17">
        <v>4</v>
      </c>
      <c r="G80" s="17" t="s">
        <v>36</v>
      </c>
      <c r="H80" s="17" t="s">
        <v>37</v>
      </c>
      <c r="I80" s="28">
        <v>88</v>
      </c>
      <c r="J80" s="17">
        <v>20</v>
      </c>
      <c r="K80" s="17">
        <v>0</v>
      </c>
      <c r="L80" s="17">
        <v>0</v>
      </c>
      <c r="M80" s="17">
        <v>0</v>
      </c>
      <c r="N80" s="29"/>
      <c r="O80" s="30">
        <f>J80+K80+L80+M80+N80</f>
        <v>20</v>
      </c>
      <c r="P80" s="31">
        <f t="shared" si="2"/>
        <v>27.8285714285714</v>
      </c>
      <c r="Q80" s="32" t="s">
        <v>101</v>
      </c>
      <c r="R80" s="33"/>
    </row>
    <row r="81" s="1" customFormat="1" ht="30" customHeight="1" spans="1:18">
      <c r="A81" s="16" t="s">
        <v>221</v>
      </c>
      <c r="B81" s="16" t="s">
        <v>222</v>
      </c>
      <c r="C81" s="17" t="s">
        <v>56</v>
      </c>
      <c r="D81" s="17" t="s">
        <v>223</v>
      </c>
      <c r="E81" s="17">
        <v>0</v>
      </c>
      <c r="F81" s="17">
        <v>5</v>
      </c>
      <c r="G81" s="17">
        <v>0</v>
      </c>
      <c r="H81" s="17" t="s">
        <v>224</v>
      </c>
      <c r="I81" s="28">
        <v>92.5</v>
      </c>
      <c r="J81" s="17">
        <v>0</v>
      </c>
      <c r="K81" s="17">
        <v>0</v>
      </c>
      <c r="L81" s="17">
        <v>0</v>
      </c>
      <c r="M81" s="17">
        <v>0</v>
      </c>
      <c r="N81" s="29"/>
      <c r="O81" s="30">
        <f>J81+K81+L81+M81+N81</f>
        <v>0</v>
      </c>
      <c r="P81" s="31">
        <f t="shared" si="2"/>
        <v>27.75</v>
      </c>
      <c r="Q81" s="32" t="s">
        <v>101</v>
      </c>
      <c r="R81" s="33"/>
    </row>
    <row r="82" s="1" customFormat="1" ht="21.75" customHeight="1" spans="1:18">
      <c r="A82" s="16" t="s">
        <v>225</v>
      </c>
      <c r="B82" s="16" t="s">
        <v>226</v>
      </c>
      <c r="C82" s="17">
        <v>81.5</v>
      </c>
      <c r="D82" s="17"/>
      <c r="E82" s="17"/>
      <c r="F82" s="17">
        <v>3</v>
      </c>
      <c r="G82" s="17">
        <v>3.69</v>
      </c>
      <c r="H82" s="17">
        <v>3</v>
      </c>
      <c r="I82" s="28">
        <f>SUM(C82:H82)</f>
        <v>91.19</v>
      </c>
      <c r="J82" s="17"/>
      <c r="K82" s="17"/>
      <c r="L82" s="17"/>
      <c r="M82" s="17"/>
      <c r="N82" s="29"/>
      <c r="O82" s="30">
        <v>0</v>
      </c>
      <c r="P82" s="31">
        <f t="shared" si="2"/>
        <v>27.357</v>
      </c>
      <c r="Q82" s="32" t="s">
        <v>101</v>
      </c>
      <c r="R82" s="33"/>
    </row>
    <row r="83" s="1" customFormat="1" ht="29" customHeight="1" spans="1:18">
      <c r="A83" s="16" t="s">
        <v>227</v>
      </c>
      <c r="B83" s="16" t="s">
        <v>228</v>
      </c>
      <c r="C83" s="17" t="s">
        <v>87</v>
      </c>
      <c r="D83" s="17" t="s">
        <v>34</v>
      </c>
      <c r="E83" s="17">
        <v>0</v>
      </c>
      <c r="F83" s="17">
        <v>4</v>
      </c>
      <c r="G83" s="17" t="s">
        <v>36</v>
      </c>
      <c r="H83" s="17" t="s">
        <v>37</v>
      </c>
      <c r="I83" s="28">
        <v>91</v>
      </c>
      <c r="J83" s="17">
        <v>0</v>
      </c>
      <c r="K83" s="17">
        <v>0</v>
      </c>
      <c r="L83" s="17">
        <v>0</v>
      </c>
      <c r="M83" s="17">
        <v>0</v>
      </c>
      <c r="N83" s="29"/>
      <c r="O83" s="30">
        <f>J83+K83+L83+M83+N83</f>
        <v>0</v>
      </c>
      <c r="P83" s="31">
        <f t="shared" si="2"/>
        <v>27.3</v>
      </c>
      <c r="Q83" s="32" t="s">
        <v>101</v>
      </c>
      <c r="R83" s="33"/>
    </row>
    <row r="84" s="1" customFormat="1" ht="21.75" customHeight="1" spans="1:18">
      <c r="A84" s="16" t="s">
        <v>229</v>
      </c>
      <c r="B84" s="16" t="s">
        <v>230</v>
      </c>
      <c r="C84" s="17">
        <v>80</v>
      </c>
      <c r="D84" s="17"/>
      <c r="E84" s="17"/>
      <c r="F84" s="17">
        <v>4</v>
      </c>
      <c r="G84" s="17">
        <v>7</v>
      </c>
      <c r="H84" s="17"/>
      <c r="I84" s="28">
        <f>SUM(C84:H84)</f>
        <v>91</v>
      </c>
      <c r="J84" s="17"/>
      <c r="K84" s="17"/>
      <c r="L84" s="17"/>
      <c r="M84" s="17"/>
      <c r="N84" s="29"/>
      <c r="O84" s="30">
        <v>0</v>
      </c>
      <c r="P84" s="31">
        <f t="shared" si="2"/>
        <v>27.3</v>
      </c>
      <c r="Q84" s="32" t="s">
        <v>101</v>
      </c>
      <c r="R84" s="33"/>
    </row>
    <row r="85" s="1" customFormat="1" ht="37" customHeight="1" spans="1:18">
      <c r="A85" s="16" t="s">
        <v>231</v>
      </c>
      <c r="B85" s="16" t="s">
        <v>232</v>
      </c>
      <c r="C85" s="17">
        <v>80</v>
      </c>
      <c r="D85" s="17">
        <v>0</v>
      </c>
      <c r="E85" s="17">
        <v>0</v>
      </c>
      <c r="F85" s="17">
        <v>5</v>
      </c>
      <c r="G85" s="17">
        <v>0</v>
      </c>
      <c r="H85" s="17" t="s">
        <v>37</v>
      </c>
      <c r="I85" s="28">
        <v>88</v>
      </c>
      <c r="J85" s="17">
        <v>0</v>
      </c>
      <c r="K85" s="17">
        <v>11.95</v>
      </c>
      <c r="L85" s="17">
        <v>0</v>
      </c>
      <c r="M85" s="17">
        <v>0</v>
      </c>
      <c r="N85" s="29"/>
      <c r="O85" s="30">
        <f>J85+K85+L85+M85+N85</f>
        <v>11.95</v>
      </c>
      <c r="P85" s="31">
        <f t="shared" si="2"/>
        <v>27.2535714285714</v>
      </c>
      <c r="Q85" s="32" t="s">
        <v>101</v>
      </c>
      <c r="R85" s="33"/>
    </row>
    <row r="86" s="1" customFormat="1" ht="27" customHeight="1" spans="1:18">
      <c r="A86" s="16" t="s">
        <v>233</v>
      </c>
      <c r="B86" s="16" t="s">
        <v>234</v>
      </c>
      <c r="C86" s="17" t="s">
        <v>87</v>
      </c>
      <c r="D86" s="17" t="s">
        <v>235</v>
      </c>
      <c r="E86" s="17">
        <v>0</v>
      </c>
      <c r="F86" s="17">
        <v>5</v>
      </c>
      <c r="G86" s="17">
        <v>0</v>
      </c>
      <c r="H86" s="17">
        <v>0</v>
      </c>
      <c r="I86" s="28">
        <v>88</v>
      </c>
      <c r="J86" s="17">
        <v>0</v>
      </c>
      <c r="K86" s="17">
        <v>11.8</v>
      </c>
      <c r="L86" s="17">
        <v>0</v>
      </c>
      <c r="M86" s="17">
        <v>0</v>
      </c>
      <c r="N86" s="29"/>
      <c r="O86" s="30">
        <f>J86+K86+L86+M86+N86</f>
        <v>11.8</v>
      </c>
      <c r="P86" s="31">
        <f t="shared" si="2"/>
        <v>27.2428571428571</v>
      </c>
      <c r="Q86" s="32" t="s">
        <v>101</v>
      </c>
      <c r="R86" s="33"/>
    </row>
    <row r="87" ht="25.5" spans="1:18">
      <c r="A87" s="16" t="s">
        <v>236</v>
      </c>
      <c r="B87" s="16" t="s">
        <v>237</v>
      </c>
      <c r="C87" s="18" t="s">
        <v>40</v>
      </c>
      <c r="D87" s="17"/>
      <c r="E87" s="17"/>
      <c r="F87" s="17">
        <v>4</v>
      </c>
      <c r="G87" s="17"/>
      <c r="H87" s="17"/>
      <c r="I87" s="28">
        <v>85.5</v>
      </c>
      <c r="J87" s="17">
        <v>20</v>
      </c>
      <c r="K87" s="17"/>
      <c r="L87" s="17"/>
      <c r="M87" s="17"/>
      <c r="N87" s="29"/>
      <c r="O87" s="30">
        <v>20</v>
      </c>
      <c r="P87" s="31">
        <f t="shared" si="2"/>
        <v>27.0785714285714</v>
      </c>
      <c r="Q87" s="32" t="s">
        <v>101</v>
      </c>
      <c r="R87" s="5"/>
    </row>
    <row r="88" ht="33" customHeight="1" spans="1:18">
      <c r="A88" s="16" t="s">
        <v>238</v>
      </c>
      <c r="B88" s="16" t="s">
        <v>239</v>
      </c>
      <c r="C88" s="17">
        <v>80</v>
      </c>
      <c r="D88" s="17">
        <v>0</v>
      </c>
      <c r="E88" s="17">
        <v>0</v>
      </c>
      <c r="F88" s="17">
        <v>5</v>
      </c>
      <c r="G88" s="17">
        <v>0</v>
      </c>
      <c r="H88" s="17" t="s">
        <v>224</v>
      </c>
      <c r="I88" s="28">
        <v>88</v>
      </c>
      <c r="J88" s="17">
        <v>0</v>
      </c>
      <c r="K88" s="17">
        <v>9</v>
      </c>
      <c r="L88" s="17">
        <v>0</v>
      </c>
      <c r="M88" s="17">
        <v>0</v>
      </c>
      <c r="N88" s="29"/>
      <c r="O88" s="30">
        <f>J88+K88+L88+M88+N88</f>
        <v>9</v>
      </c>
      <c r="P88" s="31">
        <f t="shared" si="2"/>
        <v>27.0428571428571</v>
      </c>
      <c r="Q88" s="32" t="s">
        <v>101</v>
      </c>
      <c r="R88" s="5"/>
    </row>
    <row r="89" ht="18.75" spans="1:18">
      <c r="A89" s="16" t="s">
        <v>240</v>
      </c>
      <c r="B89" s="16" t="s">
        <v>241</v>
      </c>
      <c r="C89" s="17">
        <v>80</v>
      </c>
      <c r="D89" s="17">
        <v>2</v>
      </c>
      <c r="E89" s="17"/>
      <c r="F89" s="17">
        <v>4</v>
      </c>
      <c r="G89" s="17">
        <v>1.5</v>
      </c>
      <c r="H89" s="17"/>
      <c r="I89" s="28">
        <f>SUM(C89:H89)</f>
        <v>87.5</v>
      </c>
      <c r="J89" s="17"/>
      <c r="K89" s="17">
        <v>9</v>
      </c>
      <c r="L89" s="17"/>
      <c r="M89" s="17"/>
      <c r="N89" s="29"/>
      <c r="O89" s="30">
        <v>9</v>
      </c>
      <c r="P89" s="31">
        <f t="shared" si="2"/>
        <v>26.8928571428571</v>
      </c>
      <c r="Q89" s="32" t="s">
        <v>101</v>
      </c>
      <c r="R89" s="5"/>
    </row>
    <row r="90" ht="27" spans="1:18">
      <c r="A90" s="16" t="s">
        <v>242</v>
      </c>
      <c r="B90" s="16" t="s">
        <v>243</v>
      </c>
      <c r="C90" s="17" t="s">
        <v>56</v>
      </c>
      <c r="D90" s="17" t="s">
        <v>223</v>
      </c>
      <c r="E90" s="17">
        <v>0</v>
      </c>
      <c r="F90" s="17">
        <v>5</v>
      </c>
      <c r="G90" s="17">
        <v>0</v>
      </c>
      <c r="H90" s="17">
        <v>0</v>
      </c>
      <c r="I90" s="28">
        <v>89.5</v>
      </c>
      <c r="J90" s="17">
        <v>0</v>
      </c>
      <c r="K90" s="17">
        <v>0</v>
      </c>
      <c r="L90" s="17">
        <v>0</v>
      </c>
      <c r="M90" s="17">
        <v>0</v>
      </c>
      <c r="N90" s="29"/>
      <c r="O90" s="30">
        <f>J90+K90+L90+M90+N90</f>
        <v>0</v>
      </c>
      <c r="P90" s="31">
        <f t="shared" si="2"/>
        <v>26.85</v>
      </c>
      <c r="Q90" s="32" t="s">
        <v>101</v>
      </c>
      <c r="R90" s="5"/>
    </row>
    <row r="91" ht="18.75" spans="1:18">
      <c r="A91" s="16" t="s">
        <v>244</v>
      </c>
      <c r="B91" s="16" t="s">
        <v>245</v>
      </c>
      <c r="C91" s="17">
        <v>81.5</v>
      </c>
      <c r="D91" s="17">
        <v>2</v>
      </c>
      <c r="E91" s="17"/>
      <c r="F91" s="17">
        <v>3</v>
      </c>
      <c r="G91" s="17"/>
      <c r="H91" s="17">
        <v>3</v>
      </c>
      <c r="I91" s="28">
        <f>SUM(C91:H91)</f>
        <v>89.5</v>
      </c>
      <c r="J91" s="17"/>
      <c r="K91" s="17"/>
      <c r="L91" s="17"/>
      <c r="M91" s="17"/>
      <c r="N91" s="29"/>
      <c r="O91" s="30">
        <v>0</v>
      </c>
      <c r="P91" s="31">
        <f t="shared" si="2"/>
        <v>26.85</v>
      </c>
      <c r="Q91" s="32" t="s">
        <v>101</v>
      </c>
      <c r="R91" s="5"/>
    </row>
    <row r="92" ht="18.75" spans="1:18">
      <c r="A92" s="16" t="s">
        <v>246</v>
      </c>
      <c r="B92" s="16" t="s">
        <v>247</v>
      </c>
      <c r="C92" s="17">
        <v>81</v>
      </c>
      <c r="D92" s="17">
        <v>2</v>
      </c>
      <c r="E92" s="17">
        <v>0</v>
      </c>
      <c r="F92" s="17">
        <v>5</v>
      </c>
      <c r="G92" s="17">
        <v>1</v>
      </c>
      <c r="H92" s="17">
        <v>0</v>
      </c>
      <c r="I92" s="28">
        <f>SUM(C92:H92)</f>
        <v>89</v>
      </c>
      <c r="J92" s="17">
        <v>0</v>
      </c>
      <c r="K92" s="17">
        <v>2</v>
      </c>
      <c r="L92" s="17"/>
      <c r="M92" s="17"/>
      <c r="N92" s="29"/>
      <c r="O92" s="30">
        <v>2</v>
      </c>
      <c r="P92" s="31">
        <f t="shared" si="2"/>
        <v>26.8428571428571</v>
      </c>
      <c r="Q92" s="32" t="s">
        <v>101</v>
      </c>
      <c r="R92" s="5"/>
    </row>
    <row r="93" ht="18.75" spans="1:18">
      <c r="A93" s="16" t="s">
        <v>248</v>
      </c>
      <c r="B93" s="16" t="s">
        <v>249</v>
      </c>
      <c r="C93" s="17">
        <v>80</v>
      </c>
      <c r="D93" s="17"/>
      <c r="E93" s="17"/>
      <c r="F93" s="17">
        <v>4</v>
      </c>
      <c r="G93" s="17"/>
      <c r="H93" s="17"/>
      <c r="I93" s="28">
        <v>84</v>
      </c>
      <c r="J93" s="17"/>
      <c r="K93" s="17"/>
      <c r="L93" s="17"/>
      <c r="M93" s="17">
        <v>20</v>
      </c>
      <c r="N93" s="29"/>
      <c r="O93" s="30">
        <v>20</v>
      </c>
      <c r="P93" s="31">
        <f t="shared" si="2"/>
        <v>26.6285714285714</v>
      </c>
      <c r="Q93" s="32" t="s">
        <v>101</v>
      </c>
      <c r="R93" s="5"/>
    </row>
    <row r="94" ht="18.75" spans="1:18">
      <c r="A94" s="16" t="s">
        <v>250</v>
      </c>
      <c r="B94" s="16" t="s">
        <v>251</v>
      </c>
      <c r="C94" s="17">
        <v>80</v>
      </c>
      <c r="D94" s="17"/>
      <c r="E94" s="17"/>
      <c r="F94" s="17">
        <v>4</v>
      </c>
      <c r="G94" s="17">
        <v>1.5</v>
      </c>
      <c r="H94" s="17">
        <v>3</v>
      </c>
      <c r="I94" s="28">
        <f>SUM(C94:H94)</f>
        <v>88.5</v>
      </c>
      <c r="J94" s="17"/>
      <c r="K94" s="17"/>
      <c r="L94" s="17"/>
      <c r="M94" s="17"/>
      <c r="N94" s="29"/>
      <c r="O94" s="30">
        <v>0</v>
      </c>
      <c r="P94" s="31">
        <f t="shared" si="2"/>
        <v>26.55</v>
      </c>
      <c r="Q94" s="32" t="s">
        <v>101</v>
      </c>
      <c r="R94" s="5"/>
    </row>
    <row r="95" ht="18.75" spans="1:18">
      <c r="A95" s="16" t="s">
        <v>252</v>
      </c>
      <c r="B95" s="16" t="s">
        <v>253</v>
      </c>
      <c r="C95" s="17">
        <v>80</v>
      </c>
      <c r="D95" s="17">
        <v>0</v>
      </c>
      <c r="E95" s="17">
        <v>0</v>
      </c>
      <c r="F95" s="17">
        <v>4</v>
      </c>
      <c r="G95" s="17">
        <v>0</v>
      </c>
      <c r="H95" s="17">
        <v>0</v>
      </c>
      <c r="I95" s="28">
        <v>84</v>
      </c>
      <c r="J95" s="17">
        <v>0</v>
      </c>
      <c r="K95" s="17">
        <v>18</v>
      </c>
      <c r="L95" s="17">
        <v>0</v>
      </c>
      <c r="M95" s="17">
        <v>0</v>
      </c>
      <c r="N95" s="29"/>
      <c r="O95" s="30">
        <f>J95+K95+L95+M95+N95</f>
        <v>18</v>
      </c>
      <c r="P95" s="31">
        <f t="shared" si="2"/>
        <v>26.4857142857143</v>
      </c>
      <c r="Q95" s="32" t="s">
        <v>101</v>
      </c>
      <c r="R95" s="5"/>
    </row>
    <row r="96" ht="18.75" spans="1:18">
      <c r="A96" s="16" t="s">
        <v>254</v>
      </c>
      <c r="B96" s="16" t="s">
        <v>255</v>
      </c>
      <c r="C96" s="17">
        <v>80</v>
      </c>
      <c r="D96" s="17" t="s">
        <v>34</v>
      </c>
      <c r="E96" s="17"/>
      <c r="F96" s="17">
        <v>3</v>
      </c>
      <c r="G96" s="17"/>
      <c r="H96" s="17">
        <v>3</v>
      </c>
      <c r="I96" s="28">
        <v>88</v>
      </c>
      <c r="J96" s="17"/>
      <c r="K96" s="17"/>
      <c r="L96" s="17"/>
      <c r="M96" s="17"/>
      <c r="N96" s="29"/>
      <c r="O96" s="30">
        <v>0</v>
      </c>
      <c r="P96" s="31">
        <f t="shared" si="2"/>
        <v>26.4</v>
      </c>
      <c r="Q96" s="32" t="s">
        <v>101</v>
      </c>
      <c r="R96" s="5"/>
    </row>
    <row r="97" ht="18.75" spans="1:18">
      <c r="A97" s="16" t="s">
        <v>256</v>
      </c>
      <c r="B97" s="16" t="s">
        <v>257</v>
      </c>
      <c r="C97" s="17">
        <v>80</v>
      </c>
      <c r="D97" s="17"/>
      <c r="E97" s="17"/>
      <c r="F97" s="17">
        <v>3</v>
      </c>
      <c r="G97" s="17"/>
      <c r="H97" s="17"/>
      <c r="I97" s="28">
        <v>83</v>
      </c>
      <c r="J97" s="17"/>
      <c r="K97" s="17"/>
      <c r="L97" s="17"/>
      <c r="M97" s="17">
        <v>20</v>
      </c>
      <c r="N97" s="29"/>
      <c r="O97" s="30">
        <v>20</v>
      </c>
      <c r="P97" s="31">
        <f t="shared" si="2"/>
        <v>26.3285714285714</v>
      </c>
      <c r="Q97" s="32" t="s">
        <v>101</v>
      </c>
      <c r="R97" s="5"/>
    </row>
    <row r="98" ht="18.75" spans="1:18">
      <c r="A98" s="16" t="s">
        <v>258</v>
      </c>
      <c r="B98" s="16" t="s">
        <v>259</v>
      </c>
      <c r="C98" s="17">
        <v>80</v>
      </c>
      <c r="D98" s="17"/>
      <c r="E98" s="17"/>
      <c r="F98" s="17">
        <v>3</v>
      </c>
      <c r="G98" s="17">
        <v>1.5</v>
      </c>
      <c r="H98" s="17">
        <v>3</v>
      </c>
      <c r="I98" s="28">
        <f>SUM(C98:H98)</f>
        <v>87.5</v>
      </c>
      <c r="J98" s="17"/>
      <c r="K98" s="17"/>
      <c r="L98" s="17"/>
      <c r="M98" s="17"/>
      <c r="N98" s="29"/>
      <c r="O98" s="30">
        <v>0</v>
      </c>
      <c r="P98" s="31">
        <f t="shared" si="2"/>
        <v>26.25</v>
      </c>
      <c r="Q98" s="32" t="s">
        <v>101</v>
      </c>
      <c r="R98" s="5"/>
    </row>
    <row r="99" ht="27" spans="1:18">
      <c r="A99" s="16" t="s">
        <v>260</v>
      </c>
      <c r="B99" s="16" t="s">
        <v>261</v>
      </c>
      <c r="C99" s="17" t="s">
        <v>87</v>
      </c>
      <c r="D99" s="17">
        <v>2</v>
      </c>
      <c r="E99" s="17"/>
      <c r="F99" s="17">
        <v>4</v>
      </c>
      <c r="G99" s="17"/>
      <c r="H99" s="17"/>
      <c r="I99" s="28">
        <v>87</v>
      </c>
      <c r="J99" s="17"/>
      <c r="K99" s="17"/>
      <c r="L99" s="17"/>
      <c r="M99" s="17"/>
      <c r="N99" s="29"/>
      <c r="O99" s="30">
        <v>0</v>
      </c>
      <c r="P99" s="31">
        <f t="shared" si="2"/>
        <v>26.1</v>
      </c>
      <c r="Q99" s="32" t="s">
        <v>101</v>
      </c>
      <c r="R99" s="5"/>
    </row>
    <row r="100" ht="40.5" spans="1:18">
      <c r="A100" s="16" t="s">
        <v>262</v>
      </c>
      <c r="B100" s="16" t="s">
        <v>263</v>
      </c>
      <c r="C100" s="17">
        <v>80</v>
      </c>
      <c r="D100" s="17">
        <v>2</v>
      </c>
      <c r="E100" s="17"/>
      <c r="F100" s="17">
        <v>4</v>
      </c>
      <c r="G100" s="17" t="s">
        <v>264</v>
      </c>
      <c r="H100" s="17"/>
      <c r="I100" s="28">
        <v>87</v>
      </c>
      <c r="J100" s="17"/>
      <c r="K100" s="17"/>
      <c r="L100" s="17"/>
      <c r="M100" s="17"/>
      <c r="N100" s="29"/>
      <c r="O100" s="30">
        <v>0</v>
      </c>
      <c r="P100" s="31">
        <f t="shared" si="2"/>
        <v>26.1</v>
      </c>
      <c r="Q100" s="32" t="s">
        <v>101</v>
      </c>
      <c r="R100" s="5"/>
    </row>
    <row r="101" ht="18.75" spans="1:18">
      <c r="A101" s="16" t="s">
        <v>265</v>
      </c>
      <c r="B101" s="16" t="s">
        <v>266</v>
      </c>
      <c r="C101" s="17">
        <v>80</v>
      </c>
      <c r="D101" s="17">
        <v>0</v>
      </c>
      <c r="E101" s="17">
        <v>0</v>
      </c>
      <c r="F101" s="17">
        <v>4</v>
      </c>
      <c r="G101" s="17">
        <v>0</v>
      </c>
      <c r="H101" s="17">
        <v>0</v>
      </c>
      <c r="I101" s="28">
        <v>84</v>
      </c>
      <c r="J101" s="17">
        <v>0</v>
      </c>
      <c r="K101" s="17">
        <v>0</v>
      </c>
      <c r="L101" s="17">
        <v>10</v>
      </c>
      <c r="M101" s="17">
        <v>0</v>
      </c>
      <c r="N101" s="29">
        <v>0</v>
      </c>
      <c r="O101" s="30">
        <f>J101+K101+L101+M101+N101</f>
        <v>10</v>
      </c>
      <c r="P101" s="31">
        <f t="shared" si="2"/>
        <v>25.9142857142857</v>
      </c>
      <c r="Q101" s="32" t="s">
        <v>101</v>
      </c>
      <c r="R101" s="5"/>
    </row>
    <row r="102" ht="18.75" spans="1:18">
      <c r="A102" s="16" t="s">
        <v>267</v>
      </c>
      <c r="B102" s="16" t="s">
        <v>268</v>
      </c>
      <c r="C102" s="17">
        <v>80</v>
      </c>
      <c r="D102" s="17">
        <v>2</v>
      </c>
      <c r="E102" s="17">
        <v>0</v>
      </c>
      <c r="F102" s="17">
        <v>4</v>
      </c>
      <c r="G102" s="17">
        <v>0</v>
      </c>
      <c r="H102" s="17">
        <v>0</v>
      </c>
      <c r="I102" s="28">
        <f>SUM(C102:H102)</f>
        <v>86</v>
      </c>
      <c r="J102" s="17">
        <v>0</v>
      </c>
      <c r="K102" s="17">
        <v>0</v>
      </c>
      <c r="L102" s="17"/>
      <c r="M102" s="17"/>
      <c r="N102" s="29">
        <v>0</v>
      </c>
      <c r="O102" s="30">
        <v>0</v>
      </c>
      <c r="P102" s="31">
        <f t="shared" si="2"/>
        <v>25.8</v>
      </c>
      <c r="Q102" s="32" t="s">
        <v>101</v>
      </c>
      <c r="R102" s="5"/>
    </row>
    <row r="103" ht="40.5" spans="1:18">
      <c r="A103" s="16" t="s">
        <v>269</v>
      </c>
      <c r="B103" s="16" t="s">
        <v>270</v>
      </c>
      <c r="C103" s="17" t="s">
        <v>87</v>
      </c>
      <c r="D103" s="17"/>
      <c r="E103" s="17"/>
      <c r="F103" s="17">
        <v>4</v>
      </c>
      <c r="G103" s="17" t="s">
        <v>112</v>
      </c>
      <c r="H103" s="17"/>
      <c r="I103" s="28">
        <v>86</v>
      </c>
      <c r="J103" s="17"/>
      <c r="K103" s="17"/>
      <c r="L103" s="17"/>
      <c r="M103" s="17"/>
      <c r="N103" s="29"/>
      <c r="O103" s="30">
        <v>0</v>
      </c>
      <c r="P103" s="31">
        <f t="shared" ref="P103:P129" si="3">I103*0.3+(O103/9.8)*0.7</f>
        <v>25.8</v>
      </c>
      <c r="Q103" s="32" t="s">
        <v>101</v>
      </c>
      <c r="R103" s="5"/>
    </row>
    <row r="104" ht="18.75" spans="1:18">
      <c r="A104" s="16" t="s">
        <v>271</v>
      </c>
      <c r="B104" s="16" t="s">
        <v>272</v>
      </c>
      <c r="C104" s="17">
        <v>80</v>
      </c>
      <c r="D104" s="17" t="s">
        <v>104</v>
      </c>
      <c r="E104" s="17">
        <v>0</v>
      </c>
      <c r="F104" s="17">
        <v>4</v>
      </c>
      <c r="G104" s="17">
        <v>0</v>
      </c>
      <c r="H104" s="17">
        <v>0</v>
      </c>
      <c r="I104" s="28">
        <v>86</v>
      </c>
      <c r="J104" s="17">
        <v>0</v>
      </c>
      <c r="K104" s="17">
        <v>0</v>
      </c>
      <c r="L104" s="17">
        <v>0</v>
      </c>
      <c r="M104" s="17">
        <v>0</v>
      </c>
      <c r="N104" s="29">
        <v>0</v>
      </c>
      <c r="O104" s="30">
        <f>J104+K104+L104+M104+N104</f>
        <v>0</v>
      </c>
      <c r="P104" s="31">
        <f t="shared" si="3"/>
        <v>25.8</v>
      </c>
      <c r="Q104" s="32" t="s">
        <v>101</v>
      </c>
      <c r="R104" s="5"/>
    </row>
    <row r="105" ht="18.75" spans="1:18">
      <c r="A105" s="16" t="s">
        <v>273</v>
      </c>
      <c r="B105" s="16" t="s">
        <v>274</v>
      </c>
      <c r="C105" s="17">
        <v>80</v>
      </c>
      <c r="D105" s="17">
        <v>2</v>
      </c>
      <c r="E105" s="17"/>
      <c r="F105" s="17">
        <v>4</v>
      </c>
      <c r="G105" s="17"/>
      <c r="H105" s="17"/>
      <c r="I105" s="28">
        <v>86</v>
      </c>
      <c r="J105" s="17"/>
      <c r="K105" s="17"/>
      <c r="L105" s="17"/>
      <c r="M105" s="17"/>
      <c r="N105" s="29"/>
      <c r="O105" s="30">
        <v>0</v>
      </c>
      <c r="P105" s="31">
        <f t="shared" si="3"/>
        <v>25.8</v>
      </c>
      <c r="Q105" s="32" t="s">
        <v>275</v>
      </c>
      <c r="R105" s="5"/>
    </row>
    <row r="106" ht="18.75" spans="1:18">
      <c r="A106" s="16" t="s">
        <v>276</v>
      </c>
      <c r="B106" s="16" t="s">
        <v>277</v>
      </c>
      <c r="C106" s="17">
        <v>80</v>
      </c>
      <c r="D106" s="17" t="s">
        <v>34</v>
      </c>
      <c r="E106" s="17"/>
      <c r="F106" s="17">
        <v>4</v>
      </c>
      <c r="G106" s="17"/>
      <c r="H106" s="17"/>
      <c r="I106" s="28">
        <v>86</v>
      </c>
      <c r="J106" s="17"/>
      <c r="K106" s="17"/>
      <c r="L106" s="17"/>
      <c r="M106" s="17"/>
      <c r="N106" s="29"/>
      <c r="O106" s="30">
        <v>0</v>
      </c>
      <c r="P106" s="31">
        <f t="shared" si="3"/>
        <v>25.8</v>
      </c>
      <c r="Q106" s="32" t="s">
        <v>275</v>
      </c>
      <c r="R106" s="5"/>
    </row>
    <row r="107" ht="18.75" spans="1:18">
      <c r="A107" s="16" t="s">
        <v>278</v>
      </c>
      <c r="B107" s="16" t="s">
        <v>279</v>
      </c>
      <c r="C107" s="17">
        <v>80</v>
      </c>
      <c r="D107" s="17" t="s">
        <v>34</v>
      </c>
      <c r="E107" s="17">
        <v>0</v>
      </c>
      <c r="F107" s="17">
        <v>4</v>
      </c>
      <c r="G107" s="17">
        <v>0</v>
      </c>
      <c r="H107" s="17">
        <v>0</v>
      </c>
      <c r="I107" s="28">
        <v>86</v>
      </c>
      <c r="J107" s="17">
        <v>0</v>
      </c>
      <c r="K107" s="17">
        <v>0</v>
      </c>
      <c r="L107" s="17">
        <v>0</v>
      </c>
      <c r="M107" s="17">
        <v>0</v>
      </c>
      <c r="N107" s="29">
        <v>0</v>
      </c>
      <c r="O107" s="30">
        <f>J107+K107+L107+M107+N107</f>
        <v>0</v>
      </c>
      <c r="P107" s="31">
        <f t="shared" si="3"/>
        <v>25.8</v>
      </c>
      <c r="Q107" s="32" t="s">
        <v>275</v>
      </c>
      <c r="R107" s="5"/>
    </row>
    <row r="108" ht="18.75" spans="1:18">
      <c r="A108" s="16" t="s">
        <v>280</v>
      </c>
      <c r="B108" s="16" t="s">
        <v>281</v>
      </c>
      <c r="C108" s="17">
        <v>80</v>
      </c>
      <c r="D108" s="17">
        <v>0</v>
      </c>
      <c r="E108" s="17">
        <v>0</v>
      </c>
      <c r="F108" s="17">
        <v>4</v>
      </c>
      <c r="G108" s="17">
        <v>0</v>
      </c>
      <c r="H108" s="17">
        <v>0</v>
      </c>
      <c r="I108" s="28">
        <f>SUM(C108:H108)</f>
        <v>84</v>
      </c>
      <c r="J108" s="17">
        <v>0</v>
      </c>
      <c r="K108" s="17">
        <v>2.7</v>
      </c>
      <c r="L108" s="17"/>
      <c r="M108" s="17"/>
      <c r="N108" s="29">
        <v>5</v>
      </c>
      <c r="O108" s="30">
        <v>7.7</v>
      </c>
      <c r="P108" s="31">
        <f t="shared" si="3"/>
        <v>25.75</v>
      </c>
      <c r="Q108" s="32" t="s">
        <v>275</v>
      </c>
      <c r="R108" s="5"/>
    </row>
    <row r="109" ht="18.75" spans="1:18">
      <c r="A109" s="16" t="s">
        <v>282</v>
      </c>
      <c r="B109" s="16" t="s">
        <v>283</v>
      </c>
      <c r="C109" s="17">
        <v>80</v>
      </c>
      <c r="D109" s="17"/>
      <c r="E109" s="17"/>
      <c r="F109" s="17">
        <v>4</v>
      </c>
      <c r="G109" s="17">
        <v>1.5</v>
      </c>
      <c r="H109" s="17"/>
      <c r="I109" s="28">
        <f>SUM(C109:H109)</f>
        <v>85.5</v>
      </c>
      <c r="J109" s="17"/>
      <c r="K109" s="17"/>
      <c r="L109" s="17"/>
      <c r="M109" s="17"/>
      <c r="N109" s="29"/>
      <c r="O109" s="30">
        <v>0</v>
      </c>
      <c r="P109" s="31">
        <f t="shared" si="3"/>
        <v>25.65</v>
      </c>
      <c r="Q109" s="32" t="s">
        <v>275</v>
      </c>
      <c r="R109" s="5"/>
    </row>
    <row r="110" ht="18.75" spans="1:18">
      <c r="A110" s="16" t="s">
        <v>284</v>
      </c>
      <c r="B110" s="16" t="s">
        <v>285</v>
      </c>
      <c r="C110" s="17">
        <v>81.5</v>
      </c>
      <c r="D110" s="17"/>
      <c r="E110" s="17"/>
      <c r="F110" s="17">
        <v>4</v>
      </c>
      <c r="G110" s="17"/>
      <c r="H110" s="17"/>
      <c r="I110" s="28">
        <f>SUM(C110:H110)</f>
        <v>85.5</v>
      </c>
      <c r="J110" s="17"/>
      <c r="K110" s="17"/>
      <c r="L110" s="17"/>
      <c r="M110" s="17"/>
      <c r="N110" s="29"/>
      <c r="O110" s="30">
        <v>0</v>
      </c>
      <c r="P110" s="31">
        <f t="shared" si="3"/>
        <v>25.65</v>
      </c>
      <c r="Q110" s="32" t="s">
        <v>275</v>
      </c>
      <c r="R110" s="5"/>
    </row>
    <row r="111" ht="18.75" spans="1:18">
      <c r="A111" s="16" t="s">
        <v>286</v>
      </c>
      <c r="B111" s="16" t="s">
        <v>287</v>
      </c>
      <c r="C111" s="17">
        <v>80</v>
      </c>
      <c r="D111" s="17"/>
      <c r="E111" s="17"/>
      <c r="F111" s="17">
        <v>4</v>
      </c>
      <c r="G111" s="17"/>
      <c r="H111" s="17"/>
      <c r="I111" s="28">
        <f>SUM(C111:H111)</f>
        <v>84</v>
      </c>
      <c r="J111" s="17"/>
      <c r="K111" s="17">
        <v>6</v>
      </c>
      <c r="L111" s="17"/>
      <c r="M111" s="17"/>
      <c r="N111" s="29"/>
      <c r="O111" s="30">
        <v>6</v>
      </c>
      <c r="P111" s="31">
        <f t="shared" si="3"/>
        <v>25.6285714285714</v>
      </c>
      <c r="Q111" s="32" t="s">
        <v>275</v>
      </c>
      <c r="R111" s="5"/>
    </row>
    <row r="112" ht="18.75" spans="1:18">
      <c r="A112" s="16" t="s">
        <v>288</v>
      </c>
      <c r="B112" s="16" t="s">
        <v>289</v>
      </c>
      <c r="C112" s="17">
        <v>80</v>
      </c>
      <c r="D112" s="17"/>
      <c r="E112" s="17"/>
      <c r="F112" s="17">
        <v>5</v>
      </c>
      <c r="G112" s="17">
        <v>0.19</v>
      </c>
      <c r="H112" s="17"/>
      <c r="I112" s="28">
        <f>SUM(C112:H112)</f>
        <v>85.19</v>
      </c>
      <c r="J112" s="17"/>
      <c r="K112" s="17">
        <v>0</v>
      </c>
      <c r="L112" s="17"/>
      <c r="M112" s="17"/>
      <c r="N112" s="29"/>
      <c r="O112" s="30">
        <v>0</v>
      </c>
      <c r="P112" s="31">
        <f t="shared" si="3"/>
        <v>25.557</v>
      </c>
      <c r="Q112" s="32" t="s">
        <v>275</v>
      </c>
      <c r="R112" s="5"/>
    </row>
    <row r="113" ht="40.5" spans="1:18">
      <c r="A113" s="16" t="s">
        <v>290</v>
      </c>
      <c r="B113" s="16" t="s">
        <v>291</v>
      </c>
      <c r="C113" s="17">
        <v>80</v>
      </c>
      <c r="D113" s="17"/>
      <c r="E113" s="17"/>
      <c r="F113" s="17">
        <v>4</v>
      </c>
      <c r="G113" s="17" t="s">
        <v>292</v>
      </c>
      <c r="H113" s="17"/>
      <c r="I113" s="28">
        <v>85</v>
      </c>
      <c r="J113" s="17"/>
      <c r="K113" s="17"/>
      <c r="L113" s="17"/>
      <c r="M113" s="17"/>
      <c r="N113" s="29"/>
      <c r="O113" s="30">
        <v>0</v>
      </c>
      <c r="P113" s="31">
        <f t="shared" si="3"/>
        <v>25.5</v>
      </c>
      <c r="Q113" s="32" t="s">
        <v>275</v>
      </c>
      <c r="R113" s="5"/>
    </row>
    <row r="114" ht="27" spans="1:18">
      <c r="A114" s="16" t="s">
        <v>148</v>
      </c>
      <c r="B114" s="16" t="s">
        <v>293</v>
      </c>
      <c r="C114" s="17" t="s">
        <v>87</v>
      </c>
      <c r="D114" s="17"/>
      <c r="E114" s="17"/>
      <c r="F114" s="17">
        <v>4</v>
      </c>
      <c r="G114" s="17"/>
      <c r="H114" s="17"/>
      <c r="I114" s="28">
        <v>85</v>
      </c>
      <c r="J114" s="17"/>
      <c r="K114" s="17"/>
      <c r="L114" s="17"/>
      <c r="M114" s="17"/>
      <c r="N114" s="29"/>
      <c r="O114" s="30">
        <v>0</v>
      </c>
      <c r="P114" s="31">
        <f t="shared" si="3"/>
        <v>25.5</v>
      </c>
      <c r="Q114" s="32" t="s">
        <v>275</v>
      </c>
      <c r="R114" s="5"/>
    </row>
    <row r="115" ht="18.75" spans="1:18">
      <c r="A115" s="16" t="s">
        <v>294</v>
      </c>
      <c r="B115" s="16" t="s">
        <v>295</v>
      </c>
      <c r="C115" s="17">
        <v>80</v>
      </c>
      <c r="D115" s="17">
        <v>0</v>
      </c>
      <c r="E115" s="17">
        <v>0</v>
      </c>
      <c r="F115" s="17">
        <v>4</v>
      </c>
      <c r="G115" s="17">
        <v>0</v>
      </c>
      <c r="H115" s="17">
        <v>0</v>
      </c>
      <c r="I115" s="28">
        <v>84</v>
      </c>
      <c r="J115" s="17">
        <v>0</v>
      </c>
      <c r="K115" s="17">
        <v>0</v>
      </c>
      <c r="L115" s="17">
        <v>0</v>
      </c>
      <c r="M115" s="17">
        <v>0</v>
      </c>
      <c r="N115" s="29">
        <v>0</v>
      </c>
      <c r="O115" s="30">
        <f t="shared" ref="O115:O120" si="4">J115+K115+L115+M115+N115</f>
        <v>0</v>
      </c>
      <c r="P115" s="31">
        <f t="shared" si="3"/>
        <v>25.2</v>
      </c>
      <c r="Q115" s="32" t="s">
        <v>275</v>
      </c>
      <c r="R115" s="5"/>
    </row>
    <row r="116" ht="18.75" spans="1:18">
      <c r="A116" s="16" t="s">
        <v>296</v>
      </c>
      <c r="B116" s="16" t="s">
        <v>297</v>
      </c>
      <c r="C116" s="17">
        <v>80</v>
      </c>
      <c r="D116" s="17">
        <v>0</v>
      </c>
      <c r="E116" s="17">
        <v>0</v>
      </c>
      <c r="F116" s="17">
        <v>4</v>
      </c>
      <c r="G116" s="17">
        <v>0</v>
      </c>
      <c r="H116" s="17">
        <v>0</v>
      </c>
      <c r="I116" s="28">
        <v>84</v>
      </c>
      <c r="J116" s="17">
        <v>0</v>
      </c>
      <c r="K116" s="17">
        <v>0</v>
      </c>
      <c r="L116" s="17">
        <v>0</v>
      </c>
      <c r="M116" s="17">
        <v>0</v>
      </c>
      <c r="N116" s="29">
        <v>0</v>
      </c>
      <c r="O116" s="30">
        <f t="shared" si="4"/>
        <v>0</v>
      </c>
      <c r="P116" s="31">
        <f t="shared" si="3"/>
        <v>25.2</v>
      </c>
      <c r="Q116" s="32" t="s">
        <v>275</v>
      </c>
      <c r="R116" s="5"/>
    </row>
    <row r="117" ht="18.75" spans="1:18">
      <c r="A117" s="16" t="s">
        <v>298</v>
      </c>
      <c r="B117" s="16" t="s">
        <v>299</v>
      </c>
      <c r="C117" s="17">
        <v>80</v>
      </c>
      <c r="D117" s="17">
        <v>0</v>
      </c>
      <c r="E117" s="17">
        <v>0</v>
      </c>
      <c r="F117" s="17">
        <v>4</v>
      </c>
      <c r="G117" s="17">
        <v>0</v>
      </c>
      <c r="H117" s="17">
        <v>0</v>
      </c>
      <c r="I117" s="28">
        <v>84</v>
      </c>
      <c r="J117" s="17">
        <v>0</v>
      </c>
      <c r="K117" s="17">
        <v>0</v>
      </c>
      <c r="L117" s="17">
        <v>0</v>
      </c>
      <c r="M117" s="17">
        <v>0</v>
      </c>
      <c r="N117" s="29">
        <v>0</v>
      </c>
      <c r="O117" s="30">
        <f t="shared" si="4"/>
        <v>0</v>
      </c>
      <c r="P117" s="31">
        <f t="shared" si="3"/>
        <v>25.2</v>
      </c>
      <c r="Q117" s="32" t="s">
        <v>275</v>
      </c>
      <c r="R117" s="5"/>
    </row>
    <row r="118" ht="18.75" spans="1:18">
      <c r="A118" s="16" t="s">
        <v>300</v>
      </c>
      <c r="B118" s="16" t="s">
        <v>301</v>
      </c>
      <c r="C118" s="17">
        <v>80</v>
      </c>
      <c r="D118" s="17">
        <v>0</v>
      </c>
      <c r="E118" s="17">
        <v>0</v>
      </c>
      <c r="F118" s="17">
        <v>4</v>
      </c>
      <c r="G118" s="17">
        <v>0</v>
      </c>
      <c r="H118" s="17">
        <v>0</v>
      </c>
      <c r="I118" s="28">
        <v>84</v>
      </c>
      <c r="J118" s="17">
        <v>0</v>
      </c>
      <c r="K118" s="17">
        <v>0</v>
      </c>
      <c r="L118" s="17">
        <v>0</v>
      </c>
      <c r="M118" s="17">
        <v>0</v>
      </c>
      <c r="N118" s="29">
        <v>0</v>
      </c>
      <c r="O118" s="30">
        <f t="shared" si="4"/>
        <v>0</v>
      </c>
      <c r="P118" s="31">
        <f t="shared" si="3"/>
        <v>25.2</v>
      </c>
      <c r="Q118" s="32" t="s">
        <v>275</v>
      </c>
      <c r="R118" s="5"/>
    </row>
    <row r="119" ht="18.75" spans="1:18">
      <c r="A119" s="16" t="s">
        <v>302</v>
      </c>
      <c r="B119" s="16" t="s">
        <v>303</v>
      </c>
      <c r="C119" s="17">
        <v>80</v>
      </c>
      <c r="D119" s="17">
        <v>0</v>
      </c>
      <c r="E119" s="17">
        <v>0</v>
      </c>
      <c r="F119" s="17">
        <v>4</v>
      </c>
      <c r="G119" s="17">
        <v>0</v>
      </c>
      <c r="H119" s="17">
        <v>0</v>
      </c>
      <c r="I119" s="28">
        <v>84</v>
      </c>
      <c r="J119" s="17">
        <v>0</v>
      </c>
      <c r="K119" s="17">
        <v>0</v>
      </c>
      <c r="L119" s="17">
        <v>0</v>
      </c>
      <c r="M119" s="17">
        <v>0</v>
      </c>
      <c r="N119" s="29">
        <v>0</v>
      </c>
      <c r="O119" s="30">
        <f t="shared" si="4"/>
        <v>0</v>
      </c>
      <c r="P119" s="31">
        <f t="shared" si="3"/>
        <v>25.2</v>
      </c>
      <c r="Q119" s="32" t="s">
        <v>275</v>
      </c>
      <c r="R119" s="5"/>
    </row>
    <row r="120" ht="18.75" spans="1:18">
      <c r="A120" s="16" t="s">
        <v>304</v>
      </c>
      <c r="B120" s="16" t="s">
        <v>305</v>
      </c>
      <c r="C120" s="17">
        <v>80</v>
      </c>
      <c r="D120" s="17">
        <v>0</v>
      </c>
      <c r="E120" s="17">
        <v>0</v>
      </c>
      <c r="F120" s="17">
        <v>4</v>
      </c>
      <c r="G120" s="17">
        <v>0</v>
      </c>
      <c r="H120" s="17">
        <v>0</v>
      </c>
      <c r="I120" s="28">
        <v>84</v>
      </c>
      <c r="J120" s="17">
        <v>0</v>
      </c>
      <c r="K120" s="17">
        <v>0</v>
      </c>
      <c r="L120" s="17">
        <v>0</v>
      </c>
      <c r="M120" s="17">
        <v>0</v>
      </c>
      <c r="N120" s="29">
        <v>0</v>
      </c>
      <c r="O120" s="30">
        <f t="shared" si="4"/>
        <v>0</v>
      </c>
      <c r="P120" s="31">
        <f t="shared" si="3"/>
        <v>25.2</v>
      </c>
      <c r="Q120" s="32" t="s">
        <v>275</v>
      </c>
      <c r="R120" s="5"/>
    </row>
    <row r="121" ht="18.75" spans="1:18">
      <c r="A121" s="16" t="s">
        <v>306</v>
      </c>
      <c r="B121" s="16" t="s">
        <v>307</v>
      </c>
      <c r="C121" s="17">
        <v>80</v>
      </c>
      <c r="D121" s="17"/>
      <c r="E121" s="17"/>
      <c r="F121" s="17">
        <v>4</v>
      </c>
      <c r="G121" s="17"/>
      <c r="H121" s="17"/>
      <c r="I121" s="28">
        <f>SUM(C121:H121)</f>
        <v>84</v>
      </c>
      <c r="J121" s="17"/>
      <c r="K121" s="17"/>
      <c r="L121" s="17"/>
      <c r="M121" s="17"/>
      <c r="N121" s="29"/>
      <c r="O121" s="30">
        <v>0</v>
      </c>
      <c r="P121" s="31">
        <f t="shared" si="3"/>
        <v>25.2</v>
      </c>
      <c r="Q121" s="32" t="s">
        <v>275</v>
      </c>
      <c r="R121" s="5"/>
    </row>
    <row r="122" ht="18.75" spans="1:18">
      <c r="A122" s="16" t="s">
        <v>308</v>
      </c>
      <c r="B122" s="16" t="s">
        <v>309</v>
      </c>
      <c r="C122" s="17">
        <v>80</v>
      </c>
      <c r="D122" s="17"/>
      <c r="E122" s="17"/>
      <c r="F122" s="17">
        <v>4</v>
      </c>
      <c r="G122" s="17"/>
      <c r="H122" s="17"/>
      <c r="I122" s="28">
        <f>SUM(C122:H122)</f>
        <v>84</v>
      </c>
      <c r="J122" s="17"/>
      <c r="K122" s="17"/>
      <c r="L122" s="17"/>
      <c r="M122" s="17"/>
      <c r="N122" s="29"/>
      <c r="O122" s="30">
        <v>0</v>
      </c>
      <c r="P122" s="31">
        <f t="shared" si="3"/>
        <v>25.2</v>
      </c>
      <c r="Q122" s="32" t="s">
        <v>275</v>
      </c>
      <c r="R122" s="5"/>
    </row>
    <row r="123" ht="18.75" spans="1:18">
      <c r="A123" s="16" t="s">
        <v>310</v>
      </c>
      <c r="B123" s="16" t="s">
        <v>311</v>
      </c>
      <c r="C123" s="17">
        <v>80</v>
      </c>
      <c r="D123" s="17"/>
      <c r="E123" s="17"/>
      <c r="F123" s="17">
        <v>4</v>
      </c>
      <c r="G123" s="17"/>
      <c r="H123" s="17"/>
      <c r="I123" s="28">
        <f>SUM(C123:H123)</f>
        <v>84</v>
      </c>
      <c r="J123" s="17"/>
      <c r="K123" s="17"/>
      <c r="L123" s="17"/>
      <c r="M123" s="17"/>
      <c r="N123" s="29"/>
      <c r="O123" s="30">
        <v>0</v>
      </c>
      <c r="P123" s="31">
        <f t="shared" si="3"/>
        <v>25.2</v>
      </c>
      <c r="Q123" s="32" t="s">
        <v>275</v>
      </c>
      <c r="R123" s="5"/>
    </row>
    <row r="124" ht="18.75" spans="1:18">
      <c r="A124" s="16" t="s">
        <v>312</v>
      </c>
      <c r="B124" s="16" t="s">
        <v>313</v>
      </c>
      <c r="C124" s="17">
        <v>80</v>
      </c>
      <c r="D124" s="17"/>
      <c r="E124" s="17"/>
      <c r="F124" s="17">
        <v>4</v>
      </c>
      <c r="G124" s="17"/>
      <c r="H124" s="17"/>
      <c r="I124" s="28">
        <f>SUM(C124:H124)</f>
        <v>84</v>
      </c>
      <c r="J124" s="17"/>
      <c r="K124" s="17"/>
      <c r="L124" s="17"/>
      <c r="M124" s="17"/>
      <c r="N124" s="29"/>
      <c r="O124" s="30">
        <v>0</v>
      </c>
      <c r="P124" s="31">
        <f t="shared" si="3"/>
        <v>25.2</v>
      </c>
      <c r="Q124" s="32" t="s">
        <v>275</v>
      </c>
      <c r="R124" s="5"/>
    </row>
    <row r="125" ht="18.75" spans="1:18">
      <c r="A125" s="16" t="s">
        <v>314</v>
      </c>
      <c r="B125" s="16" t="s">
        <v>315</v>
      </c>
      <c r="C125" s="17">
        <v>80</v>
      </c>
      <c r="D125" s="17"/>
      <c r="E125" s="17"/>
      <c r="F125" s="17">
        <v>4</v>
      </c>
      <c r="G125" s="17"/>
      <c r="H125" s="17"/>
      <c r="I125" s="28">
        <f>SUM(C125:H125)</f>
        <v>84</v>
      </c>
      <c r="J125" s="17"/>
      <c r="K125" s="17"/>
      <c r="L125" s="17"/>
      <c r="M125" s="17"/>
      <c r="N125" s="29"/>
      <c r="O125" s="30">
        <v>0</v>
      </c>
      <c r="P125" s="31">
        <f t="shared" si="3"/>
        <v>25.2</v>
      </c>
      <c r="Q125" s="32" t="s">
        <v>275</v>
      </c>
      <c r="R125" s="5"/>
    </row>
    <row r="126" ht="18.75" spans="1:18">
      <c r="A126" s="16" t="s">
        <v>316</v>
      </c>
      <c r="B126" s="16" t="s">
        <v>317</v>
      </c>
      <c r="C126" s="17">
        <v>80</v>
      </c>
      <c r="D126" s="17"/>
      <c r="E126" s="17"/>
      <c r="F126" s="17">
        <v>3</v>
      </c>
      <c r="G126" s="17"/>
      <c r="H126" s="17"/>
      <c r="I126" s="28">
        <v>83</v>
      </c>
      <c r="J126" s="17"/>
      <c r="K126" s="17"/>
      <c r="L126" s="17"/>
      <c r="M126" s="17"/>
      <c r="N126" s="29"/>
      <c r="O126" s="30">
        <v>0</v>
      </c>
      <c r="P126" s="31">
        <f t="shared" si="3"/>
        <v>24.9</v>
      </c>
      <c r="Q126" s="32" t="s">
        <v>275</v>
      </c>
      <c r="R126" s="5"/>
    </row>
    <row r="127" ht="18.75" spans="1:18">
      <c r="A127" s="16" t="s">
        <v>318</v>
      </c>
      <c r="B127" s="16" t="s">
        <v>319</v>
      </c>
      <c r="C127" s="17">
        <v>80</v>
      </c>
      <c r="D127" s="17"/>
      <c r="E127" s="17"/>
      <c r="F127" s="17">
        <v>3</v>
      </c>
      <c r="G127" s="17"/>
      <c r="H127" s="17"/>
      <c r="I127" s="28">
        <v>83</v>
      </c>
      <c r="J127" s="17"/>
      <c r="K127" s="17"/>
      <c r="L127" s="17"/>
      <c r="M127" s="17"/>
      <c r="N127" s="29"/>
      <c r="O127" s="30">
        <v>0</v>
      </c>
      <c r="P127" s="31">
        <f t="shared" si="3"/>
        <v>24.9</v>
      </c>
      <c r="Q127" s="32" t="s">
        <v>275</v>
      </c>
      <c r="R127" s="5"/>
    </row>
    <row r="128" ht="18.75" spans="1:18">
      <c r="A128" s="16" t="s">
        <v>320</v>
      </c>
      <c r="B128" s="16" t="s">
        <v>321</v>
      </c>
      <c r="C128" s="17">
        <v>80</v>
      </c>
      <c r="D128" s="17">
        <v>0</v>
      </c>
      <c r="E128" s="17">
        <v>0</v>
      </c>
      <c r="F128" s="17">
        <v>3</v>
      </c>
      <c r="G128" s="17">
        <v>0</v>
      </c>
      <c r="H128" s="17">
        <v>0</v>
      </c>
      <c r="I128" s="28">
        <v>83</v>
      </c>
      <c r="J128" s="17">
        <v>0</v>
      </c>
      <c r="K128" s="17">
        <v>0</v>
      </c>
      <c r="L128" s="17">
        <v>0</v>
      </c>
      <c r="M128" s="17">
        <v>0</v>
      </c>
      <c r="N128" s="29">
        <v>0</v>
      </c>
      <c r="O128" s="30">
        <f>J128+K128+L128+M128+N128</f>
        <v>0</v>
      </c>
      <c r="P128" s="31">
        <f t="shared" si="3"/>
        <v>24.9</v>
      </c>
      <c r="Q128" s="32" t="s">
        <v>275</v>
      </c>
      <c r="R128" s="5"/>
    </row>
    <row r="129" ht="18.75" spans="1:18">
      <c r="A129" s="16" t="s">
        <v>322</v>
      </c>
      <c r="B129" s="16" t="s">
        <v>323</v>
      </c>
      <c r="C129" s="17">
        <v>80</v>
      </c>
      <c r="D129" s="17"/>
      <c r="E129" s="17"/>
      <c r="F129" s="17">
        <v>3</v>
      </c>
      <c r="G129" s="17"/>
      <c r="H129" s="17"/>
      <c r="I129" s="28">
        <f>SUM(C129:H129)</f>
        <v>83</v>
      </c>
      <c r="J129" s="17"/>
      <c r="K129" s="17"/>
      <c r="L129" s="17"/>
      <c r="M129" s="17"/>
      <c r="N129" s="29"/>
      <c r="O129" s="30">
        <v>0</v>
      </c>
      <c r="P129" s="31">
        <f t="shared" si="3"/>
        <v>24.9</v>
      </c>
      <c r="Q129" s="32" t="s">
        <v>275</v>
      </c>
      <c r="R129" s="5"/>
    </row>
    <row r="130" spans="1:18">
      <c r="A130" s="5"/>
      <c r="B130" s="5"/>
      <c r="C130" s="6"/>
      <c r="D130" s="5"/>
      <c r="E130" s="5"/>
      <c r="F130" s="5"/>
      <c r="G130" s="7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1:18">
      <c r="A131" s="5"/>
      <c r="B131" s="5"/>
      <c r="C131" s="6"/>
      <c r="D131" s="5"/>
      <c r="E131" s="5"/>
      <c r="F131" s="5"/>
      <c r="G131" s="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>
      <c r="A132" s="5"/>
      <c r="B132" s="5"/>
      <c r="C132" s="6"/>
      <c r="D132" s="5"/>
      <c r="E132" s="5"/>
      <c r="F132" s="5"/>
      <c r="G132" s="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>
      <c r="A133" s="5"/>
      <c r="B133" s="5"/>
      <c r="C133" s="6"/>
      <c r="D133" s="5"/>
      <c r="E133" s="5"/>
      <c r="F133" s="5"/>
      <c r="G133" s="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1:18">
      <c r="A134" s="5"/>
      <c r="B134" s="5"/>
      <c r="C134" s="6"/>
      <c r="D134" s="5"/>
      <c r="E134" s="5"/>
      <c r="F134" s="5"/>
      <c r="G134" s="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1:18">
      <c r="A135" s="5"/>
      <c r="B135" s="5"/>
      <c r="C135" s="6"/>
      <c r="D135" s="5"/>
      <c r="E135" s="5"/>
      <c r="F135" s="5"/>
      <c r="G135" s="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1:18">
      <c r="A136" s="5"/>
      <c r="B136" s="5"/>
      <c r="C136" s="6"/>
      <c r="D136" s="5"/>
      <c r="E136" s="5"/>
      <c r="F136" s="5"/>
      <c r="G136" s="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1:18">
      <c r="A137" s="5"/>
      <c r="B137" s="5"/>
      <c r="C137" s="6"/>
      <c r="D137" s="5"/>
      <c r="E137" s="5"/>
      <c r="F137" s="5"/>
      <c r="G137" s="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>
      <c r="A138" s="5"/>
      <c r="B138" s="5"/>
      <c r="C138" s="6"/>
      <c r="D138" s="5"/>
      <c r="E138" s="5"/>
      <c r="F138" s="5"/>
      <c r="G138" s="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1:18">
      <c r="A139" s="5"/>
      <c r="B139" s="5"/>
      <c r="C139" s="6"/>
      <c r="D139" s="5"/>
      <c r="E139" s="5"/>
      <c r="F139" s="5"/>
      <c r="G139" s="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18">
      <c r="A140" s="5"/>
      <c r="B140" s="5"/>
      <c r="C140" s="6"/>
      <c r="D140" s="5"/>
      <c r="E140" s="5"/>
      <c r="F140" s="5"/>
      <c r="G140" s="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1:18">
      <c r="A141" s="5"/>
      <c r="B141" s="5"/>
      <c r="C141" s="6"/>
      <c r="D141" s="5"/>
      <c r="E141" s="5"/>
      <c r="F141" s="5"/>
      <c r="G141" s="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1:18">
      <c r="A142" s="5"/>
      <c r="B142" s="5"/>
      <c r="C142" s="6"/>
      <c r="D142" s="5"/>
      <c r="E142" s="5"/>
      <c r="F142" s="5"/>
      <c r="G142" s="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1:18">
      <c r="A143" s="5"/>
      <c r="B143" s="5"/>
      <c r="C143" s="6"/>
      <c r="D143" s="5"/>
      <c r="E143" s="5"/>
      <c r="F143" s="5"/>
      <c r="G143" s="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1:18">
      <c r="A144" s="5"/>
      <c r="B144" s="5"/>
      <c r="C144" s="6"/>
      <c r="D144" s="5"/>
      <c r="E144" s="5"/>
      <c r="F144" s="5"/>
      <c r="G144" s="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1:18">
      <c r="A145" s="5"/>
      <c r="B145" s="5"/>
      <c r="C145" s="6"/>
      <c r="D145" s="5"/>
      <c r="E145" s="5"/>
      <c r="F145" s="5"/>
      <c r="G145" s="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1:18">
      <c r="A146" s="5"/>
      <c r="B146" s="5"/>
      <c r="C146" s="6"/>
      <c r="D146" s="5"/>
      <c r="E146" s="5"/>
      <c r="F146" s="5"/>
      <c r="G146" s="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>
      <c r="A147" s="5"/>
      <c r="B147" s="5"/>
      <c r="C147" s="6"/>
      <c r="D147" s="5"/>
      <c r="E147" s="5"/>
      <c r="F147" s="5"/>
      <c r="G147" s="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>
      <c r="A148" s="5"/>
      <c r="B148" s="5"/>
      <c r="C148" s="6"/>
      <c r="D148" s="5"/>
      <c r="E148" s="5"/>
      <c r="F148" s="5"/>
      <c r="G148" s="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>
      <c r="A149" s="5"/>
      <c r="B149" s="5"/>
      <c r="C149" s="6"/>
      <c r="D149" s="5"/>
      <c r="E149" s="5"/>
      <c r="F149" s="5"/>
      <c r="G149" s="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1:18">
      <c r="A150" s="5"/>
      <c r="B150" s="5"/>
      <c r="C150" s="6"/>
      <c r="D150" s="5"/>
      <c r="E150" s="5"/>
      <c r="F150" s="5"/>
      <c r="G150" s="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>
      <c r="A151" s="5"/>
      <c r="B151" s="5"/>
      <c r="C151" s="6"/>
      <c r="D151" s="5"/>
      <c r="E151" s="5"/>
      <c r="F151" s="5"/>
      <c r="G151" s="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1:18">
      <c r="A152" s="5"/>
      <c r="B152" s="5"/>
      <c r="C152" s="6"/>
      <c r="D152" s="5"/>
      <c r="E152" s="5"/>
      <c r="F152" s="5"/>
      <c r="G152" s="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1:18">
      <c r="A153" s="5"/>
      <c r="B153" s="5"/>
      <c r="C153" s="6"/>
      <c r="D153" s="5"/>
      <c r="E153" s="5"/>
      <c r="F153" s="5"/>
      <c r="G153" s="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>
      <c r="A154" s="5"/>
      <c r="B154" s="5"/>
      <c r="C154" s="6"/>
      <c r="D154" s="5"/>
      <c r="E154" s="5"/>
      <c r="F154" s="5"/>
      <c r="G154" s="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>
      <c r="A155" s="5"/>
      <c r="B155" s="5"/>
      <c r="C155" s="6"/>
      <c r="D155" s="5"/>
      <c r="E155" s="5"/>
      <c r="F155" s="5"/>
      <c r="G155" s="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>
      <c r="A156" s="5"/>
      <c r="B156" s="5"/>
      <c r="C156" s="6"/>
      <c r="D156" s="5"/>
      <c r="E156" s="5"/>
      <c r="F156" s="5"/>
      <c r="G156" s="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1:18">
      <c r="A157" s="5"/>
      <c r="B157" s="5"/>
      <c r="C157" s="6"/>
      <c r="D157" s="5"/>
      <c r="E157" s="5"/>
      <c r="F157" s="5"/>
      <c r="G157" s="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>
      <c r="A158" s="5"/>
      <c r="B158" s="5"/>
      <c r="C158" s="6"/>
      <c r="D158" s="5"/>
      <c r="E158" s="5"/>
      <c r="F158" s="5"/>
      <c r="G158" s="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>
      <c r="A159" s="5"/>
      <c r="B159" s="5"/>
      <c r="C159" s="6"/>
      <c r="D159" s="5"/>
      <c r="E159" s="5"/>
      <c r="F159" s="5"/>
      <c r="G159" s="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1:18">
      <c r="A160" s="5"/>
      <c r="B160" s="5"/>
      <c r="C160" s="6"/>
      <c r="D160" s="5"/>
      <c r="E160" s="5"/>
      <c r="F160" s="5"/>
      <c r="G160" s="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1:18">
      <c r="A161" s="5"/>
      <c r="B161" s="5"/>
      <c r="C161" s="6"/>
      <c r="D161" s="5"/>
      <c r="E161" s="5"/>
      <c r="F161" s="5"/>
      <c r="G161" s="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1:18">
      <c r="A162" s="5"/>
      <c r="B162" s="5"/>
      <c r="C162" s="6"/>
      <c r="D162" s="5"/>
      <c r="E162" s="5"/>
      <c r="F162" s="5"/>
      <c r="G162" s="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1:18">
      <c r="A163" s="5"/>
      <c r="B163" s="5"/>
      <c r="C163" s="6"/>
      <c r="D163" s="5"/>
      <c r="E163" s="5"/>
      <c r="F163" s="5"/>
      <c r="G163" s="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1:18">
      <c r="A164" s="5"/>
      <c r="B164" s="5"/>
      <c r="C164" s="6"/>
      <c r="D164" s="5"/>
      <c r="E164" s="5"/>
      <c r="F164" s="5"/>
      <c r="G164" s="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1:18">
      <c r="A165" s="5"/>
      <c r="B165" s="5"/>
      <c r="C165" s="6"/>
      <c r="D165" s="5"/>
      <c r="E165" s="5"/>
      <c r="F165" s="5"/>
      <c r="G165" s="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1:18">
      <c r="A166" s="5"/>
      <c r="B166" s="5"/>
      <c r="C166" s="6"/>
      <c r="D166" s="5"/>
      <c r="E166" s="5"/>
      <c r="F166" s="5"/>
      <c r="G166" s="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1:18">
      <c r="A167" s="5"/>
      <c r="B167" s="5"/>
      <c r="C167" s="6"/>
      <c r="D167" s="5"/>
      <c r="E167" s="5"/>
      <c r="F167" s="5"/>
      <c r="G167" s="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1:18">
      <c r="A168" s="5"/>
      <c r="B168" s="5"/>
      <c r="C168" s="6"/>
      <c r="D168" s="5"/>
      <c r="E168" s="5"/>
      <c r="F168" s="5"/>
      <c r="G168" s="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1:18">
      <c r="A169" s="5"/>
      <c r="B169" s="5"/>
      <c r="C169" s="6"/>
      <c r="D169" s="5"/>
      <c r="E169" s="5"/>
      <c r="F169" s="5"/>
      <c r="G169" s="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>
      <c r="A170" s="5"/>
      <c r="B170" s="5"/>
      <c r="C170" s="6"/>
      <c r="D170" s="5"/>
      <c r="E170" s="5"/>
      <c r="F170" s="5"/>
      <c r="G170" s="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1:18">
      <c r="A171" s="5"/>
      <c r="B171" s="5"/>
      <c r="C171" s="6"/>
      <c r="D171" s="5"/>
      <c r="E171" s="5"/>
      <c r="F171" s="5"/>
      <c r="G171" s="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1:18">
      <c r="A172" s="5"/>
      <c r="B172" s="5"/>
      <c r="C172" s="6"/>
      <c r="D172" s="5"/>
      <c r="E172" s="5"/>
      <c r="F172" s="5"/>
      <c r="G172" s="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1:18">
      <c r="A173" s="5"/>
      <c r="B173" s="5"/>
      <c r="C173" s="6"/>
      <c r="D173" s="5"/>
      <c r="E173" s="5"/>
      <c r="F173" s="5"/>
      <c r="G173" s="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1:18">
      <c r="A174" s="5"/>
      <c r="B174" s="5"/>
      <c r="C174" s="6"/>
      <c r="D174" s="5"/>
      <c r="E174" s="5"/>
      <c r="F174" s="5"/>
      <c r="G174" s="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1:18">
      <c r="A175" s="5"/>
      <c r="B175" s="5"/>
      <c r="C175" s="6"/>
      <c r="D175" s="5"/>
      <c r="E175" s="5"/>
      <c r="F175" s="5"/>
      <c r="G175" s="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1:18">
      <c r="A176" s="5"/>
      <c r="B176" s="5"/>
      <c r="C176" s="6"/>
      <c r="D176" s="5"/>
      <c r="E176" s="5"/>
      <c r="F176" s="5"/>
      <c r="G176" s="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1:18">
      <c r="A177" s="5"/>
      <c r="B177" s="5"/>
      <c r="C177" s="6"/>
      <c r="D177" s="5"/>
      <c r="E177" s="5"/>
      <c r="F177" s="5"/>
      <c r="G177" s="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1:18">
      <c r="A178" s="5"/>
      <c r="B178" s="5"/>
      <c r="C178" s="6"/>
      <c r="D178" s="5"/>
      <c r="E178" s="5"/>
      <c r="F178" s="5"/>
      <c r="G178" s="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1:18">
      <c r="A179" s="5"/>
      <c r="B179" s="5"/>
      <c r="C179" s="6"/>
      <c r="D179" s="5"/>
      <c r="E179" s="5"/>
      <c r="F179" s="5"/>
      <c r="G179" s="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1:18">
      <c r="A180" s="5"/>
      <c r="B180" s="5"/>
      <c r="C180" s="6"/>
      <c r="D180" s="5"/>
      <c r="E180" s="5"/>
      <c r="F180" s="5"/>
      <c r="G180" s="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1:18">
      <c r="A181" s="5"/>
      <c r="B181" s="5"/>
      <c r="C181" s="6"/>
      <c r="D181" s="5"/>
      <c r="E181" s="5"/>
      <c r="F181" s="5"/>
      <c r="G181" s="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1:18">
      <c r="A182" s="5"/>
      <c r="B182" s="5"/>
      <c r="C182" s="6"/>
      <c r="D182" s="5"/>
      <c r="E182" s="5"/>
      <c r="F182" s="5"/>
      <c r="G182" s="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1:18">
      <c r="A183" s="5"/>
      <c r="B183" s="5"/>
      <c r="C183" s="6"/>
      <c r="D183" s="5"/>
      <c r="E183" s="5"/>
      <c r="F183" s="5"/>
      <c r="G183" s="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>
      <c r="A184" s="5"/>
      <c r="B184" s="5"/>
      <c r="C184" s="6"/>
      <c r="D184" s="5"/>
      <c r="E184" s="5"/>
      <c r="F184" s="5"/>
      <c r="G184" s="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1:18">
      <c r="A185" s="5"/>
      <c r="B185" s="5"/>
      <c r="C185" s="6"/>
      <c r="D185" s="5"/>
      <c r="E185" s="5"/>
      <c r="F185" s="5"/>
      <c r="G185" s="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1:18">
      <c r="A186" s="5"/>
      <c r="B186" s="5"/>
      <c r="C186" s="6"/>
      <c r="D186" s="5"/>
      <c r="E186" s="5"/>
      <c r="F186" s="5"/>
      <c r="G186" s="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>
      <c r="A187" s="5"/>
      <c r="B187" s="5"/>
      <c r="C187" s="6"/>
      <c r="D187" s="5"/>
      <c r="E187" s="5"/>
      <c r="F187" s="5"/>
      <c r="G187" s="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>
      <c r="A188" s="5"/>
      <c r="B188" s="5"/>
      <c r="C188" s="6"/>
      <c r="D188" s="5"/>
      <c r="E188" s="5"/>
      <c r="F188" s="5"/>
      <c r="G188" s="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8">
      <c r="A189" s="5"/>
      <c r="B189" s="5"/>
      <c r="C189" s="6"/>
      <c r="D189" s="5"/>
      <c r="E189" s="5"/>
      <c r="F189" s="5"/>
      <c r="G189" s="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1:18">
      <c r="A190" s="5"/>
      <c r="B190" s="5"/>
      <c r="C190" s="6"/>
      <c r="D190" s="5"/>
      <c r="E190" s="5"/>
      <c r="F190" s="5"/>
      <c r="G190" s="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>
      <c r="A191" s="5"/>
      <c r="B191" s="5"/>
      <c r="C191" s="6"/>
      <c r="D191" s="5"/>
      <c r="E191" s="5"/>
      <c r="F191" s="5"/>
      <c r="G191" s="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>
      <c r="A192" s="5"/>
      <c r="B192" s="5"/>
      <c r="C192" s="6"/>
      <c r="D192" s="5"/>
      <c r="E192" s="5"/>
      <c r="F192" s="5"/>
      <c r="G192" s="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1:18">
      <c r="A193" s="5"/>
      <c r="B193" s="5"/>
      <c r="C193" s="6"/>
      <c r="D193" s="5"/>
      <c r="E193" s="5"/>
      <c r="F193" s="5"/>
      <c r="G193" s="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1:18">
      <c r="A194" s="5"/>
      <c r="B194" s="5"/>
      <c r="C194" s="6"/>
      <c r="D194" s="5"/>
      <c r="E194" s="5"/>
      <c r="F194" s="5"/>
      <c r="G194" s="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>
      <c r="A195" s="5"/>
      <c r="B195" s="5"/>
      <c r="C195" s="6"/>
      <c r="D195" s="5"/>
      <c r="E195" s="5"/>
      <c r="F195" s="5"/>
      <c r="G195" s="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1:18">
      <c r="A196" s="5"/>
      <c r="B196" s="5"/>
      <c r="C196" s="6"/>
      <c r="D196" s="5"/>
      <c r="E196" s="5"/>
      <c r="F196" s="5"/>
      <c r="G196" s="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1:18">
      <c r="A197" s="5"/>
      <c r="B197" s="5"/>
      <c r="C197" s="6"/>
      <c r="D197" s="5"/>
      <c r="E197" s="5"/>
      <c r="F197" s="5"/>
      <c r="G197" s="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>
      <c r="A198" s="5"/>
      <c r="B198" s="5"/>
      <c r="C198" s="6"/>
      <c r="D198" s="5"/>
      <c r="E198" s="5"/>
      <c r="F198" s="5"/>
      <c r="G198" s="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>
      <c r="A199" s="5"/>
      <c r="B199" s="5"/>
      <c r="C199" s="6"/>
      <c r="D199" s="5"/>
      <c r="E199" s="5"/>
      <c r="F199" s="5"/>
      <c r="G199" s="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>
      <c r="A200" s="5"/>
      <c r="B200" s="5"/>
      <c r="C200" s="6"/>
      <c r="D200" s="5"/>
      <c r="E200" s="5"/>
      <c r="F200" s="5"/>
      <c r="G200" s="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>
      <c r="A201" s="5"/>
      <c r="B201" s="5"/>
      <c r="C201" s="6"/>
      <c r="D201" s="5"/>
      <c r="E201" s="5"/>
      <c r="F201" s="5"/>
      <c r="G201" s="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>
      <c r="A202" s="5"/>
      <c r="B202" s="5"/>
      <c r="C202" s="6"/>
      <c r="D202" s="5"/>
      <c r="E202" s="5"/>
      <c r="F202" s="5"/>
      <c r="G202" s="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>
      <c r="A203" s="5"/>
      <c r="B203" s="5"/>
      <c r="C203" s="6"/>
      <c r="D203" s="5"/>
      <c r="E203" s="5"/>
      <c r="F203" s="5"/>
      <c r="G203" s="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>
      <c r="A204" s="5"/>
      <c r="B204" s="5"/>
      <c r="C204" s="6"/>
      <c r="D204" s="5"/>
      <c r="E204" s="5"/>
      <c r="F204" s="5"/>
      <c r="G204" s="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>
      <c r="A205" s="5"/>
      <c r="B205" s="5"/>
      <c r="C205" s="6"/>
      <c r="D205" s="5"/>
      <c r="E205" s="5"/>
      <c r="F205" s="5"/>
      <c r="G205" s="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1:18">
      <c r="A206" s="5"/>
      <c r="B206" s="5"/>
      <c r="C206" s="6"/>
      <c r="D206" s="5"/>
      <c r="E206" s="5"/>
      <c r="F206" s="5"/>
      <c r="G206" s="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1:18">
      <c r="A207" s="5"/>
      <c r="B207" s="5"/>
      <c r="C207" s="6"/>
      <c r="D207" s="5"/>
      <c r="E207" s="5"/>
      <c r="F207" s="5"/>
      <c r="G207" s="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18">
      <c r="A208" s="5"/>
      <c r="B208" s="5"/>
      <c r="C208" s="6"/>
      <c r="D208" s="5"/>
      <c r="E208" s="5"/>
      <c r="F208" s="5"/>
      <c r="G208" s="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>
      <c r="A209" s="5"/>
      <c r="B209" s="5"/>
      <c r="C209" s="6"/>
      <c r="D209" s="5"/>
      <c r="E209" s="5"/>
      <c r="F209" s="5"/>
      <c r="G209" s="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>
      <c r="A210" s="5"/>
      <c r="B210" s="5"/>
      <c r="C210" s="6"/>
      <c r="D210" s="5"/>
      <c r="E210" s="5"/>
      <c r="F210" s="5"/>
      <c r="G210" s="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>
      <c r="A211" s="5"/>
      <c r="B211" s="5"/>
      <c r="C211" s="6"/>
      <c r="D211" s="5"/>
      <c r="E211" s="5"/>
      <c r="F211" s="5"/>
      <c r="G211" s="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>
      <c r="A212" s="5"/>
      <c r="B212" s="5"/>
      <c r="C212" s="6"/>
      <c r="D212" s="5"/>
      <c r="E212" s="5"/>
      <c r="F212" s="5"/>
      <c r="G212" s="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>
      <c r="A213" s="5"/>
      <c r="B213" s="5"/>
      <c r="C213" s="6"/>
      <c r="D213" s="5"/>
      <c r="E213" s="5"/>
      <c r="F213" s="5"/>
      <c r="G213" s="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>
      <c r="A214" s="5"/>
      <c r="B214" s="5"/>
      <c r="C214" s="6"/>
      <c r="D214" s="5"/>
      <c r="E214" s="5"/>
      <c r="F214" s="5"/>
      <c r="G214" s="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>
      <c r="A215" s="5"/>
      <c r="B215" s="5"/>
      <c r="C215" s="6"/>
      <c r="D215" s="5"/>
      <c r="E215" s="5"/>
      <c r="F215" s="5"/>
      <c r="G215" s="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>
      <c r="A216" s="5"/>
      <c r="B216" s="5"/>
      <c r="C216" s="6"/>
      <c r="D216" s="5"/>
      <c r="E216" s="5"/>
      <c r="F216" s="5"/>
      <c r="G216" s="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>
      <c r="A217" s="5"/>
      <c r="B217" s="5"/>
      <c r="C217" s="6"/>
      <c r="D217" s="5"/>
      <c r="E217" s="5"/>
      <c r="F217" s="5"/>
      <c r="G217" s="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>
      <c r="A218" s="5"/>
      <c r="B218" s="5"/>
      <c r="C218" s="6"/>
      <c r="D218" s="5"/>
      <c r="E218" s="5"/>
      <c r="F218" s="5"/>
      <c r="G218" s="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>
      <c r="A219" s="5"/>
      <c r="B219" s="5"/>
      <c r="C219" s="6"/>
      <c r="D219" s="5"/>
      <c r="E219" s="5"/>
      <c r="F219" s="5"/>
      <c r="G219" s="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>
      <c r="A220" s="5"/>
      <c r="B220" s="5"/>
      <c r="C220" s="6"/>
      <c r="D220" s="5"/>
      <c r="E220" s="5"/>
      <c r="F220" s="5"/>
      <c r="G220" s="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>
      <c r="A221" s="5"/>
      <c r="B221" s="5"/>
      <c r="C221" s="6"/>
      <c r="D221" s="5"/>
      <c r="E221" s="5"/>
      <c r="F221" s="5"/>
      <c r="G221" s="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1:18">
      <c r="A222" s="5"/>
      <c r="B222" s="5"/>
      <c r="C222" s="6"/>
      <c r="D222" s="5"/>
      <c r="E222" s="5"/>
      <c r="F222" s="5"/>
      <c r="G222" s="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1:18">
      <c r="A223" s="5"/>
      <c r="B223" s="5"/>
      <c r="C223" s="6"/>
      <c r="D223" s="5"/>
      <c r="E223" s="5"/>
      <c r="F223" s="5"/>
      <c r="G223" s="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>
      <c r="A224" s="5"/>
      <c r="B224" s="5"/>
      <c r="C224" s="6"/>
      <c r="D224" s="5"/>
      <c r="E224" s="5"/>
      <c r="F224" s="5"/>
      <c r="G224" s="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1:18">
      <c r="A225" s="5"/>
      <c r="B225" s="5"/>
      <c r="C225" s="6"/>
      <c r="D225" s="5"/>
      <c r="E225" s="5"/>
      <c r="F225" s="5"/>
      <c r="G225" s="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>
      <c r="A226" s="5"/>
      <c r="B226" s="5"/>
      <c r="C226" s="6"/>
      <c r="D226" s="5"/>
      <c r="E226" s="5"/>
      <c r="F226" s="5"/>
      <c r="G226" s="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>
      <c r="A227" s="5"/>
      <c r="B227" s="5"/>
      <c r="C227" s="6"/>
      <c r="D227" s="5"/>
      <c r="E227" s="5"/>
      <c r="F227" s="5"/>
      <c r="G227" s="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>
      <c r="A228" s="5"/>
      <c r="B228" s="5"/>
      <c r="C228" s="6"/>
      <c r="D228" s="5"/>
      <c r="E228" s="5"/>
      <c r="F228" s="5"/>
      <c r="G228" s="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>
      <c r="A229" s="5"/>
      <c r="B229" s="5"/>
      <c r="C229" s="6"/>
      <c r="D229" s="5"/>
      <c r="E229" s="5"/>
      <c r="F229" s="5"/>
      <c r="G229" s="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>
      <c r="A230" s="5"/>
      <c r="B230" s="5"/>
      <c r="C230" s="6"/>
      <c r="D230" s="5"/>
      <c r="E230" s="5"/>
      <c r="F230" s="5"/>
      <c r="G230" s="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>
      <c r="A231" s="5"/>
      <c r="B231" s="5"/>
      <c r="C231" s="6"/>
      <c r="D231" s="5"/>
      <c r="E231" s="5"/>
      <c r="F231" s="5"/>
      <c r="G231" s="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>
      <c r="A232" s="5"/>
      <c r="B232" s="5"/>
      <c r="C232" s="6"/>
      <c r="D232" s="5"/>
      <c r="E232" s="5"/>
      <c r="F232" s="5"/>
      <c r="G232" s="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>
      <c r="A233" s="5"/>
      <c r="B233" s="5"/>
      <c r="C233" s="6"/>
      <c r="D233" s="5"/>
      <c r="E233" s="5"/>
      <c r="F233" s="5"/>
      <c r="G233" s="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1:18">
      <c r="A234" s="5"/>
      <c r="B234" s="5"/>
      <c r="C234" s="6"/>
      <c r="D234" s="5"/>
      <c r="E234" s="5"/>
      <c r="F234" s="5"/>
      <c r="G234" s="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>
      <c r="A235" s="5"/>
      <c r="B235" s="5"/>
      <c r="C235" s="6"/>
      <c r="D235" s="5"/>
      <c r="E235" s="5"/>
      <c r="F235" s="5"/>
      <c r="G235" s="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>
      <c r="A236" s="5"/>
      <c r="B236" s="5"/>
      <c r="C236" s="6"/>
      <c r="D236" s="5"/>
      <c r="E236" s="5"/>
      <c r="F236" s="5"/>
      <c r="G236" s="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>
      <c r="A237" s="5"/>
      <c r="B237" s="5"/>
      <c r="C237" s="6"/>
      <c r="D237" s="5"/>
      <c r="E237" s="5"/>
      <c r="F237" s="5"/>
      <c r="G237" s="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>
      <c r="A238" s="5"/>
      <c r="B238" s="5"/>
      <c r="C238" s="6"/>
      <c r="D238" s="5"/>
      <c r="E238" s="5"/>
      <c r="F238" s="5"/>
      <c r="G238" s="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>
      <c r="A239" s="5"/>
      <c r="B239" s="5"/>
      <c r="C239" s="6"/>
      <c r="D239" s="5"/>
      <c r="E239" s="5"/>
      <c r="F239" s="5"/>
      <c r="G239" s="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>
      <c r="A240" s="5"/>
      <c r="B240" s="5"/>
      <c r="C240" s="6"/>
      <c r="D240" s="5"/>
      <c r="E240" s="5"/>
      <c r="F240" s="5"/>
      <c r="G240" s="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</sheetData>
  <sortState ref="A6:Q129">
    <sortCondition ref="P6:P129" descending="1"/>
  </sortState>
  <mergeCells count="9">
    <mergeCell ref="A2:Q2"/>
    <mergeCell ref="A3:C3"/>
    <mergeCell ref="P3:Q3"/>
    <mergeCell ref="C4:I4"/>
    <mergeCell ref="J4:N4"/>
    <mergeCell ref="A4:A5"/>
    <mergeCell ref="B4:B5"/>
    <mergeCell ref="P4:P5"/>
    <mergeCell ref="Q4:Q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L12" sqref="L12"/>
    </sheetView>
  </sheetViews>
  <sheetFormatPr defaultColWidth="9" defaultRowHeight="14.25"/>
  <cols>
    <col min="3" max="3" width="12.625"/>
    <col min="7" max="7" width="12.625"/>
    <col min="11" max="11" width="12.625"/>
  </cols>
  <sheetData>
    <row r="1" spans="1:9">
      <c r="A1" t="s">
        <v>270</v>
      </c>
      <c r="E1" t="s">
        <v>274</v>
      </c>
      <c r="I1" t="s">
        <v>277</v>
      </c>
    </row>
    <row r="2" spans="1:11">
      <c r="A2">
        <v>91</v>
      </c>
      <c r="B2">
        <v>2</v>
      </c>
      <c r="C2">
        <f>A2*B2</f>
        <v>182</v>
      </c>
      <c r="E2">
        <v>85</v>
      </c>
      <c r="F2">
        <v>2</v>
      </c>
      <c r="G2">
        <f>E2*F2</f>
        <v>170</v>
      </c>
      <c r="I2">
        <v>90</v>
      </c>
      <c r="J2">
        <v>2</v>
      </c>
      <c r="K2">
        <f>I2*J2</f>
        <v>180</v>
      </c>
    </row>
    <row r="3" spans="1:11">
      <c r="A3">
        <v>90</v>
      </c>
      <c r="B3">
        <v>2</v>
      </c>
      <c r="C3">
        <f t="shared" ref="C3:C11" si="0">A3*B3</f>
        <v>180</v>
      </c>
      <c r="E3">
        <v>94</v>
      </c>
      <c r="F3">
        <v>2.5</v>
      </c>
      <c r="G3">
        <f t="shared" ref="G3:G11" si="1">E3*F3</f>
        <v>235</v>
      </c>
      <c r="I3">
        <v>76</v>
      </c>
      <c r="J3">
        <v>3</v>
      </c>
      <c r="K3">
        <f t="shared" ref="K3:K11" si="2">I3*J3</f>
        <v>228</v>
      </c>
    </row>
    <row r="4" spans="1:11">
      <c r="A4">
        <v>77</v>
      </c>
      <c r="B4">
        <v>3</v>
      </c>
      <c r="C4">
        <f t="shared" si="0"/>
        <v>231</v>
      </c>
      <c r="E4">
        <v>79</v>
      </c>
      <c r="F4">
        <v>3</v>
      </c>
      <c r="G4">
        <f t="shared" si="1"/>
        <v>237</v>
      </c>
      <c r="I4">
        <v>82</v>
      </c>
      <c r="J4">
        <v>2.5</v>
      </c>
      <c r="K4">
        <f t="shared" si="2"/>
        <v>205</v>
      </c>
    </row>
    <row r="5" spans="1:11">
      <c r="A5">
        <v>89</v>
      </c>
      <c r="B5">
        <v>1</v>
      </c>
      <c r="C5">
        <f t="shared" si="0"/>
        <v>89</v>
      </c>
      <c r="E5">
        <v>83</v>
      </c>
      <c r="F5">
        <v>1</v>
      </c>
      <c r="G5">
        <f t="shared" si="1"/>
        <v>83</v>
      </c>
      <c r="I5">
        <v>85</v>
      </c>
      <c r="J5">
        <v>1</v>
      </c>
      <c r="K5">
        <f t="shared" si="2"/>
        <v>85</v>
      </c>
    </row>
    <row r="6" spans="1:11">
      <c r="A6">
        <v>87</v>
      </c>
      <c r="B6">
        <v>2</v>
      </c>
      <c r="C6">
        <f t="shared" si="0"/>
        <v>174</v>
      </c>
      <c r="E6">
        <v>84</v>
      </c>
      <c r="F6">
        <v>2</v>
      </c>
      <c r="G6">
        <f t="shared" si="1"/>
        <v>168</v>
      </c>
      <c r="I6">
        <v>80</v>
      </c>
      <c r="J6">
        <v>2</v>
      </c>
      <c r="K6">
        <f t="shared" si="2"/>
        <v>160</v>
      </c>
    </row>
    <row r="7" spans="1:11">
      <c r="A7">
        <v>88</v>
      </c>
      <c r="B7">
        <v>3</v>
      </c>
      <c r="C7">
        <f t="shared" si="0"/>
        <v>264</v>
      </c>
      <c r="E7">
        <v>81</v>
      </c>
      <c r="F7">
        <v>3</v>
      </c>
      <c r="G7">
        <f t="shared" si="1"/>
        <v>243</v>
      </c>
      <c r="I7">
        <v>76</v>
      </c>
      <c r="J7">
        <v>3</v>
      </c>
      <c r="K7">
        <f t="shared" si="2"/>
        <v>228</v>
      </c>
    </row>
    <row r="8" spans="1:11">
      <c r="A8">
        <v>79</v>
      </c>
      <c r="B8">
        <v>3</v>
      </c>
      <c r="C8">
        <f t="shared" si="0"/>
        <v>237</v>
      </c>
      <c r="E8">
        <v>81</v>
      </c>
      <c r="F8">
        <v>2.5</v>
      </c>
      <c r="G8">
        <f t="shared" si="1"/>
        <v>202.5</v>
      </c>
      <c r="I8">
        <v>85</v>
      </c>
      <c r="J8">
        <v>3</v>
      </c>
      <c r="K8">
        <f t="shared" si="2"/>
        <v>255</v>
      </c>
    </row>
    <row r="9" spans="1:11">
      <c r="A9">
        <v>90</v>
      </c>
      <c r="B9">
        <v>2.5</v>
      </c>
      <c r="C9">
        <f t="shared" si="0"/>
        <v>225</v>
      </c>
      <c r="E9">
        <v>83</v>
      </c>
      <c r="F9">
        <v>2.5</v>
      </c>
      <c r="G9">
        <f t="shared" si="1"/>
        <v>207.5</v>
      </c>
      <c r="I9">
        <v>88</v>
      </c>
      <c r="J9">
        <v>2.5</v>
      </c>
      <c r="K9">
        <f t="shared" si="2"/>
        <v>220</v>
      </c>
    </row>
    <row r="10" spans="1:11">
      <c r="A10">
        <v>90</v>
      </c>
      <c r="B10">
        <v>2</v>
      </c>
      <c r="C10">
        <f t="shared" si="0"/>
        <v>180</v>
      </c>
      <c r="E10">
        <v>90</v>
      </c>
      <c r="F10">
        <v>2</v>
      </c>
      <c r="G10">
        <f t="shared" si="1"/>
        <v>180</v>
      </c>
      <c r="I10">
        <v>90</v>
      </c>
      <c r="J10">
        <v>2</v>
      </c>
      <c r="K10">
        <f t="shared" si="2"/>
        <v>180</v>
      </c>
    </row>
    <row r="11" spans="1:11">
      <c r="A11">
        <v>98</v>
      </c>
      <c r="B11">
        <v>1</v>
      </c>
      <c r="C11">
        <f t="shared" si="0"/>
        <v>98</v>
      </c>
      <c r="E11">
        <v>99</v>
      </c>
      <c r="F11">
        <v>1</v>
      </c>
      <c r="G11">
        <f t="shared" si="1"/>
        <v>99</v>
      </c>
      <c r="I11">
        <v>98</v>
      </c>
      <c r="J11">
        <v>1</v>
      </c>
      <c r="K11">
        <f t="shared" si="2"/>
        <v>98</v>
      </c>
    </row>
    <row r="12" spans="3:11">
      <c r="C12">
        <f>SUM(C2:C11)</f>
        <v>1860</v>
      </c>
      <c r="F12">
        <f>SUM(F2:F11)</f>
        <v>21.5</v>
      </c>
      <c r="G12">
        <f>SUM(G2:G11)</f>
        <v>1825</v>
      </c>
      <c r="J12">
        <f>SUM(J2:J11)</f>
        <v>22</v>
      </c>
      <c r="K12">
        <f>SUM(K2:K11)</f>
        <v>1839</v>
      </c>
    </row>
    <row r="13" spans="2:11">
      <c r="B13">
        <f>SUM(B2:B11)</f>
        <v>21.5</v>
      </c>
      <c r="C13">
        <f>C12/B13</f>
        <v>86.5116279069767</v>
      </c>
      <c r="G13">
        <f>G12/F12</f>
        <v>84.8837209302326</v>
      </c>
      <c r="K13">
        <f>K12/J12</f>
        <v>83.5909090909091</v>
      </c>
    </row>
    <row r="15" spans="1:9">
      <c r="A15" t="s">
        <v>279</v>
      </c>
      <c r="E15" t="s">
        <v>272</v>
      </c>
      <c r="I15" t="s">
        <v>268</v>
      </c>
    </row>
    <row r="16" spans="1:11">
      <c r="A16">
        <v>85</v>
      </c>
      <c r="B16">
        <v>1</v>
      </c>
      <c r="C16">
        <f>A16*B16</f>
        <v>85</v>
      </c>
      <c r="E16">
        <v>83</v>
      </c>
      <c r="F16">
        <v>1</v>
      </c>
      <c r="G16">
        <f>E16*F16</f>
        <v>83</v>
      </c>
      <c r="I16">
        <v>84</v>
      </c>
      <c r="J16">
        <v>1</v>
      </c>
      <c r="K16">
        <f>I16*J16</f>
        <v>84</v>
      </c>
    </row>
    <row r="17" spans="1:11">
      <c r="A17">
        <v>83</v>
      </c>
      <c r="B17">
        <v>2.5</v>
      </c>
      <c r="C17">
        <f t="shared" ref="C17:C24" si="3">A17*B17</f>
        <v>207.5</v>
      </c>
      <c r="E17">
        <v>82</v>
      </c>
      <c r="F17">
        <v>2.5</v>
      </c>
      <c r="G17">
        <f t="shared" ref="G17:G24" si="4">E17*F17</f>
        <v>205</v>
      </c>
      <c r="I17">
        <v>83</v>
      </c>
      <c r="J17">
        <v>2.5</v>
      </c>
      <c r="K17">
        <f t="shared" ref="K17:K24" si="5">I17*J17</f>
        <v>207.5</v>
      </c>
    </row>
    <row r="18" spans="1:11">
      <c r="A18">
        <v>81</v>
      </c>
      <c r="B18">
        <v>2</v>
      </c>
      <c r="C18">
        <f t="shared" si="3"/>
        <v>162</v>
      </c>
      <c r="E18">
        <v>85</v>
      </c>
      <c r="F18">
        <v>2</v>
      </c>
      <c r="G18">
        <f t="shared" si="4"/>
        <v>170</v>
      </c>
      <c r="I18">
        <v>86</v>
      </c>
      <c r="J18">
        <v>2</v>
      </c>
      <c r="K18">
        <f t="shared" si="5"/>
        <v>172</v>
      </c>
    </row>
    <row r="19" spans="1:11">
      <c r="A19">
        <v>90</v>
      </c>
      <c r="B19">
        <v>1</v>
      </c>
      <c r="C19">
        <f t="shared" si="3"/>
        <v>90</v>
      </c>
      <c r="E19">
        <v>92</v>
      </c>
      <c r="F19">
        <v>1</v>
      </c>
      <c r="G19">
        <f t="shared" si="4"/>
        <v>92</v>
      </c>
      <c r="I19">
        <v>87</v>
      </c>
      <c r="J19">
        <v>1</v>
      </c>
      <c r="K19">
        <f t="shared" si="5"/>
        <v>87</v>
      </c>
    </row>
    <row r="20" spans="1:11">
      <c r="A20">
        <v>84</v>
      </c>
      <c r="B20">
        <v>2</v>
      </c>
      <c r="C20">
        <f t="shared" si="3"/>
        <v>168</v>
      </c>
      <c r="E20">
        <v>86</v>
      </c>
      <c r="F20">
        <v>2</v>
      </c>
      <c r="G20">
        <f t="shared" si="4"/>
        <v>172</v>
      </c>
      <c r="I20">
        <v>85</v>
      </c>
      <c r="J20">
        <v>2</v>
      </c>
      <c r="K20">
        <f t="shared" si="5"/>
        <v>170</v>
      </c>
    </row>
    <row r="21" spans="1:11">
      <c r="A21">
        <v>90</v>
      </c>
      <c r="B21">
        <v>3</v>
      </c>
      <c r="C21">
        <f t="shared" si="3"/>
        <v>270</v>
      </c>
      <c r="E21">
        <v>83</v>
      </c>
      <c r="F21">
        <v>3</v>
      </c>
      <c r="G21">
        <f t="shared" si="4"/>
        <v>249</v>
      </c>
      <c r="I21">
        <v>88</v>
      </c>
      <c r="J21">
        <v>3</v>
      </c>
      <c r="K21">
        <f t="shared" si="5"/>
        <v>264</v>
      </c>
    </row>
    <row r="22" spans="1:11">
      <c r="A22">
        <v>70</v>
      </c>
      <c r="B22">
        <v>4</v>
      </c>
      <c r="C22">
        <f t="shared" si="3"/>
        <v>280</v>
      </c>
      <c r="E22">
        <v>73</v>
      </c>
      <c r="F22">
        <v>4</v>
      </c>
      <c r="G22">
        <f t="shared" si="4"/>
        <v>292</v>
      </c>
      <c r="I22">
        <v>94</v>
      </c>
      <c r="J22">
        <v>4</v>
      </c>
      <c r="K22">
        <f t="shared" si="5"/>
        <v>376</v>
      </c>
    </row>
    <row r="23" spans="1:11">
      <c r="A23">
        <v>90</v>
      </c>
      <c r="B23">
        <v>2</v>
      </c>
      <c r="C23">
        <f t="shared" si="3"/>
        <v>180</v>
      </c>
      <c r="E23">
        <v>89</v>
      </c>
      <c r="F23">
        <v>12</v>
      </c>
      <c r="G23">
        <f t="shared" si="4"/>
        <v>1068</v>
      </c>
      <c r="I23">
        <v>96</v>
      </c>
      <c r="J23">
        <v>2</v>
      </c>
      <c r="K23">
        <f t="shared" si="5"/>
        <v>192</v>
      </c>
    </row>
    <row r="24" spans="1:11">
      <c r="A24">
        <v>96</v>
      </c>
      <c r="B24">
        <v>1</v>
      </c>
      <c r="C24">
        <f t="shared" si="3"/>
        <v>96</v>
      </c>
      <c r="E24">
        <v>92</v>
      </c>
      <c r="F24">
        <v>1</v>
      </c>
      <c r="G24">
        <f t="shared" si="4"/>
        <v>92</v>
      </c>
      <c r="I24">
        <v>98</v>
      </c>
      <c r="J24">
        <v>1</v>
      </c>
      <c r="K24">
        <f t="shared" si="5"/>
        <v>98</v>
      </c>
    </row>
    <row r="25" spans="2:11">
      <c r="B25">
        <f>SUM(B16:B24)</f>
        <v>18.5</v>
      </c>
      <c r="C25">
        <f>SUM(C16:C24)</f>
        <v>1538.5</v>
      </c>
      <c r="F25">
        <f>SUM(F16:F24)</f>
        <v>28.5</v>
      </c>
      <c r="G25">
        <f>SUM(G16:G24)</f>
        <v>2423</v>
      </c>
      <c r="J25">
        <f>SUM(J16:J24)</f>
        <v>18.5</v>
      </c>
      <c r="K25">
        <f>SUM(K16:K24)</f>
        <v>1650.5</v>
      </c>
    </row>
    <row r="26" spans="3:11">
      <c r="C26">
        <f>C25/B25</f>
        <v>83.1621621621622</v>
      </c>
      <c r="G26">
        <f>G25/F25</f>
        <v>85.0175438596491</v>
      </c>
      <c r="K26">
        <f>K25/J25</f>
        <v>89.2162162162162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研三用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Sure。</cp:lastModifiedBy>
  <dcterms:created xsi:type="dcterms:W3CDTF">2023-03-14T02:32:00Z</dcterms:created>
  <dcterms:modified xsi:type="dcterms:W3CDTF">2023-03-22T09:35:00Z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D80D7EBFB4B14CFBB3140A3845C5063A</vt:lpwstr>
  </property>
  <property fmtid="{D5CDD505-2E9C-101B-9397-08002B2CF9AE}" pid="3" name="KSOProductBuildVer">
    <vt:lpwstr>2052-11.1.0.12598</vt:lpwstr>
  </property>
</Properties>
</file>